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Matilde Costa\Desktop\"/>
    </mc:Choice>
  </mc:AlternateContent>
  <xr:revisionPtr revIDLastSave="0" documentId="8_{F8153D9F-D5BB-479D-8500-551D9D49C232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ETI_Indoor" sheetId="4" r:id="rId1"/>
    <sheet name="Outdoor" sheetId="2" r:id="rId2"/>
    <sheet name="Gráficos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" i="4" l="1"/>
  <c r="I27" i="4"/>
  <c r="I26" i="4"/>
  <c r="I25" i="4"/>
  <c r="I24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R4" i="4"/>
  <c r="S4" i="4"/>
  <c r="S48" i="4"/>
  <c r="R48" i="4"/>
  <c r="I48" i="4"/>
  <c r="S47" i="4"/>
  <c r="R47" i="4"/>
  <c r="I47" i="4"/>
  <c r="S46" i="4"/>
  <c r="R46" i="4"/>
  <c r="I46" i="4"/>
  <c r="S45" i="4"/>
  <c r="R45" i="4"/>
  <c r="I45" i="4"/>
  <c r="S44" i="4"/>
  <c r="R44" i="4"/>
  <c r="I44" i="4"/>
  <c r="S43" i="4"/>
  <c r="R43" i="4"/>
  <c r="I43" i="4"/>
  <c r="S42" i="4"/>
  <c r="R42" i="4"/>
  <c r="I42" i="4"/>
  <c r="S41" i="4"/>
  <c r="R41" i="4"/>
  <c r="I41" i="4"/>
  <c r="S40" i="4"/>
  <c r="R40" i="4"/>
  <c r="I40" i="4"/>
  <c r="S39" i="4"/>
  <c r="R39" i="4"/>
  <c r="I39" i="4"/>
  <c r="S38" i="4"/>
  <c r="R38" i="4"/>
  <c r="I38" i="4"/>
  <c r="S37" i="4"/>
  <c r="R37" i="4"/>
  <c r="I37" i="4"/>
  <c r="S36" i="4"/>
  <c r="R36" i="4"/>
  <c r="I36" i="4"/>
  <c r="S35" i="4"/>
  <c r="R35" i="4"/>
  <c r="I35" i="4"/>
  <c r="S34" i="4"/>
  <c r="R34" i="4"/>
  <c r="I34" i="4"/>
  <c r="S33" i="4"/>
  <c r="R33" i="4"/>
  <c r="I33" i="4"/>
  <c r="S32" i="4"/>
  <c r="R32" i="4"/>
  <c r="I32" i="4"/>
  <c r="S31" i="4"/>
  <c r="R31" i="4"/>
  <c r="I31" i="4"/>
  <c r="S30" i="4"/>
  <c r="R30" i="4"/>
  <c r="I30" i="4"/>
  <c r="S29" i="4"/>
  <c r="R29" i="4"/>
  <c r="I29" i="4"/>
  <c r="S28" i="4"/>
  <c r="R28" i="4"/>
  <c r="S27" i="4"/>
  <c r="R27" i="4"/>
  <c r="S26" i="4"/>
  <c r="R26" i="4"/>
  <c r="S25" i="4"/>
  <c r="R25" i="4"/>
  <c r="S24" i="4"/>
  <c r="R24" i="4"/>
  <c r="S23" i="4"/>
  <c r="R23" i="4"/>
  <c r="I23" i="4"/>
  <c r="S22" i="4"/>
  <c r="R22" i="4"/>
  <c r="I22" i="4"/>
  <c r="S21" i="4"/>
  <c r="R21" i="4"/>
  <c r="I21" i="4"/>
  <c r="S20" i="4"/>
  <c r="R20" i="4"/>
  <c r="I20" i="4"/>
  <c r="S19" i="4"/>
  <c r="R19" i="4"/>
  <c r="I19" i="4"/>
  <c r="S18" i="4"/>
  <c r="R18" i="4"/>
  <c r="I18" i="4"/>
  <c r="S17" i="4"/>
  <c r="R17" i="4"/>
  <c r="I17" i="4"/>
  <c r="S16" i="4"/>
  <c r="R16" i="4"/>
  <c r="I16" i="4"/>
  <c r="S15" i="4"/>
  <c r="R15" i="4"/>
  <c r="I15" i="4"/>
  <c r="S14" i="4"/>
  <c r="R14" i="4"/>
  <c r="I14" i="4"/>
  <c r="S13" i="4"/>
  <c r="R13" i="4"/>
  <c r="I13" i="4"/>
  <c r="S12" i="4"/>
  <c r="R12" i="4"/>
  <c r="I12" i="4"/>
  <c r="S11" i="4"/>
  <c r="R11" i="4"/>
  <c r="I11" i="4"/>
  <c r="S10" i="4"/>
  <c r="R10" i="4"/>
  <c r="I10" i="4"/>
  <c r="S9" i="4"/>
  <c r="R9" i="4"/>
  <c r="I9" i="4"/>
  <c r="S8" i="4"/>
  <c r="R8" i="4"/>
  <c r="I8" i="4"/>
  <c r="S7" i="4"/>
  <c r="R7" i="4"/>
  <c r="I7" i="4"/>
  <c r="S6" i="4"/>
  <c r="R6" i="4"/>
  <c r="I6" i="4"/>
  <c r="S5" i="4"/>
  <c r="R5" i="4"/>
  <c r="I5" i="4"/>
  <c r="I4" i="4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6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41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6" i="2"/>
  <c r="AA7" i="2"/>
  <c r="AA8" i="2"/>
  <c r="AA9" i="2"/>
  <c r="AC9" i="2" s="1"/>
  <c r="AA10" i="2"/>
  <c r="AC10" i="2" s="1"/>
  <c r="AA11" i="2"/>
  <c r="AC11" i="2" s="1"/>
  <c r="AA12" i="2"/>
  <c r="AA13" i="2"/>
  <c r="AA14" i="2"/>
  <c r="AA15" i="2"/>
  <c r="AA16" i="2"/>
  <c r="AA17" i="2"/>
  <c r="AA18" i="2"/>
  <c r="AA19" i="2"/>
  <c r="AA20" i="2"/>
  <c r="AA21" i="2"/>
  <c r="AC21" i="2" s="1"/>
  <c r="AA22" i="2"/>
  <c r="AC22" i="2" s="1"/>
  <c r="AA23" i="2"/>
  <c r="AC23" i="2" s="1"/>
  <c r="AA24" i="2"/>
  <c r="AA25" i="2"/>
  <c r="AC25" i="2" s="1"/>
  <c r="AA26" i="2"/>
  <c r="AA27" i="2"/>
  <c r="AA28" i="2"/>
  <c r="AA29" i="2"/>
  <c r="AA30" i="2"/>
  <c r="AA31" i="2"/>
  <c r="AA32" i="2"/>
  <c r="AA33" i="2"/>
  <c r="AC33" i="2" s="1"/>
  <c r="AA34" i="2"/>
  <c r="AC34" i="2" s="1"/>
  <c r="AA35" i="2"/>
  <c r="AC35" i="2" s="1"/>
  <c r="AA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6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D111" i="2" s="1"/>
  <c r="AB112" i="2"/>
  <c r="AD112" i="2" s="1"/>
  <c r="AB113" i="2"/>
  <c r="AD113" i="2" s="1"/>
  <c r="AB114" i="2"/>
  <c r="AD114" i="2" s="1"/>
  <c r="AB115" i="2"/>
  <c r="AD115" i="2" s="1"/>
  <c r="V7" i="2"/>
  <c r="V8" i="2"/>
  <c r="V9" i="2"/>
  <c r="V10" i="2"/>
  <c r="V11" i="2"/>
  <c r="X11" i="2" s="1"/>
  <c r="V12" i="2"/>
  <c r="X12" i="2" s="1"/>
  <c r="V13" i="2"/>
  <c r="X13" i="2" s="1"/>
  <c r="V14" i="2"/>
  <c r="V15" i="2"/>
  <c r="V16" i="2"/>
  <c r="V17" i="2"/>
  <c r="V18" i="2"/>
  <c r="X18" i="2" s="1"/>
  <c r="V19" i="2"/>
  <c r="V20" i="2"/>
  <c r="V21" i="2"/>
  <c r="V22" i="2"/>
  <c r="V23" i="2"/>
  <c r="X23" i="2" s="1"/>
  <c r="V24" i="2"/>
  <c r="X24" i="2" s="1"/>
  <c r="V25" i="2"/>
  <c r="X25" i="2" s="1"/>
  <c r="V26" i="2"/>
  <c r="V27" i="2"/>
  <c r="V28" i="2"/>
  <c r="V29" i="2"/>
  <c r="V30" i="2"/>
  <c r="X30" i="2" s="1"/>
  <c r="V31" i="2"/>
  <c r="V32" i="2"/>
  <c r="V33" i="2"/>
  <c r="V34" i="2"/>
  <c r="V35" i="2"/>
  <c r="X35" i="2" s="1"/>
  <c r="V6" i="2"/>
  <c r="X6" i="2" s="1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C111" i="2" s="1"/>
  <c r="AA112" i="2"/>
  <c r="AC112" i="2" s="1"/>
  <c r="AA113" i="2"/>
  <c r="AC113" i="2" s="1"/>
  <c r="AA114" i="2"/>
  <c r="AC114" i="2" s="1"/>
  <c r="AA115" i="2"/>
  <c r="AC115" i="2" s="1"/>
  <c r="AB41" i="2"/>
  <c r="AA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Y111" i="2" s="1"/>
  <c r="W112" i="2"/>
  <c r="Y112" i="2" s="1"/>
  <c r="W113" i="2"/>
  <c r="Y113" i="2" s="1"/>
  <c r="W114" i="2"/>
  <c r="Y114" i="2" s="1"/>
  <c r="W115" i="2"/>
  <c r="Y115" i="2" s="1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X111" i="2" s="1"/>
  <c r="V112" i="2"/>
  <c r="X112" i="2" s="1"/>
  <c r="V113" i="2"/>
  <c r="X113" i="2" s="1"/>
  <c r="V114" i="2"/>
  <c r="X114" i="2" s="1"/>
  <c r="V115" i="2"/>
  <c r="X115" i="2" s="1"/>
  <c r="W41" i="2"/>
  <c r="V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41" i="2"/>
  <c r="S41" i="2"/>
  <c r="J41" i="2"/>
  <c r="Y41" i="2" s="1"/>
  <c r="S115" i="2"/>
  <c r="S114" i="2"/>
  <c r="S113" i="2"/>
  <c r="S112" i="2"/>
  <c r="S111" i="2"/>
  <c r="S110" i="2"/>
  <c r="Q110" i="2"/>
  <c r="AD110" i="2" s="1"/>
  <c r="J110" i="2"/>
  <c r="Y110" i="2" s="1"/>
  <c r="S109" i="2"/>
  <c r="Q109" i="2"/>
  <c r="AD109" i="2" s="1"/>
  <c r="J109" i="2"/>
  <c r="Y109" i="2" s="1"/>
  <c r="S108" i="2"/>
  <c r="Q108" i="2"/>
  <c r="AD108" i="2" s="1"/>
  <c r="J108" i="2"/>
  <c r="Y108" i="2" s="1"/>
  <c r="S107" i="2"/>
  <c r="Q107" i="2"/>
  <c r="AD107" i="2" s="1"/>
  <c r="J107" i="2"/>
  <c r="Y107" i="2" s="1"/>
  <c r="S106" i="2"/>
  <c r="Q106" i="2"/>
  <c r="AD106" i="2" s="1"/>
  <c r="J106" i="2"/>
  <c r="Y106" i="2" s="1"/>
  <c r="S105" i="2"/>
  <c r="Q105" i="2"/>
  <c r="AD105" i="2" s="1"/>
  <c r="J105" i="2"/>
  <c r="Y105" i="2" s="1"/>
  <c r="S104" i="2"/>
  <c r="Q104" i="2"/>
  <c r="AD104" i="2" s="1"/>
  <c r="J104" i="2"/>
  <c r="Y104" i="2" s="1"/>
  <c r="S103" i="2"/>
  <c r="Q103" i="2"/>
  <c r="AD103" i="2" s="1"/>
  <c r="J103" i="2"/>
  <c r="Y103" i="2" s="1"/>
  <c r="S102" i="2"/>
  <c r="Q102" i="2"/>
  <c r="AD102" i="2" s="1"/>
  <c r="J102" i="2"/>
  <c r="Y102" i="2" s="1"/>
  <c r="S101" i="2"/>
  <c r="Q101" i="2"/>
  <c r="AD101" i="2" s="1"/>
  <c r="J101" i="2"/>
  <c r="Y101" i="2" s="1"/>
  <c r="S100" i="2"/>
  <c r="Q100" i="2"/>
  <c r="AD100" i="2" s="1"/>
  <c r="J100" i="2"/>
  <c r="Y100" i="2" s="1"/>
  <c r="S99" i="2"/>
  <c r="Q99" i="2"/>
  <c r="AD99" i="2" s="1"/>
  <c r="J99" i="2"/>
  <c r="Y99" i="2" s="1"/>
  <c r="S98" i="2"/>
  <c r="Q98" i="2"/>
  <c r="AD98" i="2" s="1"/>
  <c r="J98" i="2"/>
  <c r="Y98" i="2" s="1"/>
  <c r="S97" i="2"/>
  <c r="Q97" i="2"/>
  <c r="AD97" i="2" s="1"/>
  <c r="J97" i="2"/>
  <c r="Y97" i="2" s="1"/>
  <c r="S96" i="2"/>
  <c r="Q96" i="2"/>
  <c r="AD96" i="2" s="1"/>
  <c r="J96" i="2"/>
  <c r="Y96" i="2" s="1"/>
  <c r="S95" i="2"/>
  <c r="Q95" i="2"/>
  <c r="AD95" i="2" s="1"/>
  <c r="J95" i="2"/>
  <c r="Y95" i="2" s="1"/>
  <c r="S94" i="2"/>
  <c r="Q94" i="2"/>
  <c r="AD94" i="2" s="1"/>
  <c r="J94" i="2"/>
  <c r="Y94" i="2" s="1"/>
  <c r="S93" i="2"/>
  <c r="Q93" i="2"/>
  <c r="AD93" i="2" s="1"/>
  <c r="J93" i="2"/>
  <c r="Y93" i="2" s="1"/>
  <c r="S92" i="2"/>
  <c r="Q92" i="2"/>
  <c r="AD92" i="2" s="1"/>
  <c r="J92" i="2"/>
  <c r="Y92" i="2" s="1"/>
  <c r="S91" i="2"/>
  <c r="Q91" i="2"/>
  <c r="AD91" i="2" s="1"/>
  <c r="J91" i="2"/>
  <c r="Y91" i="2" s="1"/>
  <c r="S90" i="2"/>
  <c r="Q90" i="2"/>
  <c r="AD90" i="2" s="1"/>
  <c r="J90" i="2"/>
  <c r="Y90" i="2" s="1"/>
  <c r="S89" i="2"/>
  <c r="Q89" i="2"/>
  <c r="AD89" i="2" s="1"/>
  <c r="J89" i="2"/>
  <c r="Y89" i="2" s="1"/>
  <c r="S88" i="2"/>
  <c r="Q88" i="2"/>
  <c r="AD88" i="2" s="1"/>
  <c r="J88" i="2"/>
  <c r="Y88" i="2" s="1"/>
  <c r="S87" i="2"/>
  <c r="Q87" i="2"/>
  <c r="AD87" i="2" s="1"/>
  <c r="J87" i="2"/>
  <c r="Y87" i="2" s="1"/>
  <c r="S86" i="2"/>
  <c r="Q86" i="2"/>
  <c r="AD86" i="2" s="1"/>
  <c r="J86" i="2"/>
  <c r="Y86" i="2" s="1"/>
  <c r="S85" i="2"/>
  <c r="Q85" i="2"/>
  <c r="AD85" i="2" s="1"/>
  <c r="J85" i="2"/>
  <c r="Y85" i="2" s="1"/>
  <c r="S84" i="2"/>
  <c r="Q84" i="2"/>
  <c r="AD84" i="2" s="1"/>
  <c r="J84" i="2"/>
  <c r="Y84" i="2" s="1"/>
  <c r="S83" i="2"/>
  <c r="Q83" i="2"/>
  <c r="AD83" i="2" s="1"/>
  <c r="J83" i="2"/>
  <c r="Y83" i="2" s="1"/>
  <c r="S82" i="2"/>
  <c r="Q82" i="2"/>
  <c r="AD82" i="2" s="1"/>
  <c r="J82" i="2"/>
  <c r="Y82" i="2" s="1"/>
  <c r="S81" i="2"/>
  <c r="Q81" i="2"/>
  <c r="AD81" i="2" s="1"/>
  <c r="J81" i="2"/>
  <c r="Y81" i="2" s="1"/>
  <c r="S80" i="2"/>
  <c r="Q80" i="2"/>
  <c r="AD80" i="2" s="1"/>
  <c r="J80" i="2"/>
  <c r="Y80" i="2" s="1"/>
  <c r="S79" i="2"/>
  <c r="Q79" i="2"/>
  <c r="AD79" i="2" s="1"/>
  <c r="J79" i="2"/>
  <c r="Y79" i="2" s="1"/>
  <c r="S78" i="2"/>
  <c r="Q78" i="2"/>
  <c r="AD78" i="2" s="1"/>
  <c r="J78" i="2"/>
  <c r="Y78" i="2" s="1"/>
  <c r="S77" i="2"/>
  <c r="Q77" i="2"/>
  <c r="AD77" i="2" s="1"/>
  <c r="J77" i="2"/>
  <c r="Y77" i="2" s="1"/>
  <c r="S76" i="2"/>
  <c r="Q76" i="2"/>
  <c r="AD76" i="2" s="1"/>
  <c r="J76" i="2"/>
  <c r="Y76" i="2" s="1"/>
  <c r="S75" i="2"/>
  <c r="Q75" i="2"/>
  <c r="AD75" i="2" s="1"/>
  <c r="J75" i="2"/>
  <c r="Y75" i="2" s="1"/>
  <c r="S74" i="2"/>
  <c r="Q74" i="2"/>
  <c r="AD74" i="2" s="1"/>
  <c r="J74" i="2"/>
  <c r="Y74" i="2" s="1"/>
  <c r="S73" i="2"/>
  <c r="Q73" i="2"/>
  <c r="AD73" i="2" s="1"/>
  <c r="J73" i="2"/>
  <c r="Y73" i="2" s="1"/>
  <c r="S72" i="2"/>
  <c r="Q72" i="2"/>
  <c r="AD72" i="2" s="1"/>
  <c r="J72" i="2"/>
  <c r="Y72" i="2" s="1"/>
  <c r="S71" i="2"/>
  <c r="Q71" i="2"/>
  <c r="AD71" i="2" s="1"/>
  <c r="J71" i="2"/>
  <c r="Y71" i="2" s="1"/>
  <c r="S70" i="2"/>
  <c r="Q70" i="2"/>
  <c r="AD70" i="2" s="1"/>
  <c r="J70" i="2"/>
  <c r="Y70" i="2" s="1"/>
  <c r="S69" i="2"/>
  <c r="Q69" i="2"/>
  <c r="AD69" i="2" s="1"/>
  <c r="J69" i="2"/>
  <c r="Y69" i="2" s="1"/>
  <c r="S68" i="2"/>
  <c r="Q68" i="2"/>
  <c r="AD68" i="2" s="1"/>
  <c r="J68" i="2"/>
  <c r="Y68" i="2" s="1"/>
  <c r="S67" i="2"/>
  <c r="Q67" i="2"/>
  <c r="AD67" i="2" s="1"/>
  <c r="J67" i="2"/>
  <c r="Y67" i="2" s="1"/>
  <c r="S66" i="2"/>
  <c r="Q66" i="2"/>
  <c r="AD66" i="2" s="1"/>
  <c r="J66" i="2"/>
  <c r="Y66" i="2" s="1"/>
  <c r="S65" i="2"/>
  <c r="Q65" i="2"/>
  <c r="AD65" i="2" s="1"/>
  <c r="J65" i="2"/>
  <c r="Y65" i="2" s="1"/>
  <c r="S64" i="2"/>
  <c r="Q64" i="2"/>
  <c r="AD64" i="2" s="1"/>
  <c r="J64" i="2"/>
  <c r="Y64" i="2" s="1"/>
  <c r="S63" i="2"/>
  <c r="Q63" i="2"/>
  <c r="AD63" i="2" s="1"/>
  <c r="J63" i="2"/>
  <c r="Y63" i="2" s="1"/>
  <c r="S62" i="2"/>
  <c r="Q62" i="2"/>
  <c r="AD62" i="2" s="1"/>
  <c r="J62" i="2"/>
  <c r="Y62" i="2" s="1"/>
  <c r="S61" i="2"/>
  <c r="Q61" i="2"/>
  <c r="AD61" i="2" s="1"/>
  <c r="J61" i="2"/>
  <c r="Y61" i="2" s="1"/>
  <c r="S60" i="2"/>
  <c r="Q60" i="2"/>
  <c r="AD60" i="2" s="1"/>
  <c r="J60" i="2"/>
  <c r="Y60" i="2" s="1"/>
  <c r="S59" i="2"/>
  <c r="Q59" i="2"/>
  <c r="AD59" i="2" s="1"/>
  <c r="J59" i="2"/>
  <c r="Y59" i="2" s="1"/>
  <c r="S58" i="2"/>
  <c r="Q58" i="2"/>
  <c r="AD58" i="2" s="1"/>
  <c r="J58" i="2"/>
  <c r="Y58" i="2" s="1"/>
  <c r="S57" i="2"/>
  <c r="Q57" i="2"/>
  <c r="AD57" i="2" s="1"/>
  <c r="J57" i="2"/>
  <c r="Y57" i="2" s="1"/>
  <c r="S56" i="2"/>
  <c r="Q56" i="2"/>
  <c r="AD56" i="2" s="1"/>
  <c r="J56" i="2"/>
  <c r="Y56" i="2" s="1"/>
  <c r="S55" i="2"/>
  <c r="Q55" i="2"/>
  <c r="AD55" i="2" s="1"/>
  <c r="J55" i="2"/>
  <c r="Y55" i="2" s="1"/>
  <c r="S54" i="2"/>
  <c r="Q54" i="2"/>
  <c r="AD54" i="2" s="1"/>
  <c r="J54" i="2"/>
  <c r="Y54" i="2" s="1"/>
  <c r="S53" i="2"/>
  <c r="Q53" i="2"/>
  <c r="AD53" i="2" s="1"/>
  <c r="J53" i="2"/>
  <c r="Y53" i="2" s="1"/>
  <c r="S52" i="2"/>
  <c r="Q52" i="2"/>
  <c r="AD52" i="2" s="1"/>
  <c r="J52" i="2"/>
  <c r="Y52" i="2" s="1"/>
  <c r="S51" i="2"/>
  <c r="Q51" i="2"/>
  <c r="AD51" i="2" s="1"/>
  <c r="J51" i="2"/>
  <c r="Y51" i="2" s="1"/>
  <c r="S50" i="2"/>
  <c r="Q50" i="2"/>
  <c r="AD50" i="2" s="1"/>
  <c r="J50" i="2"/>
  <c r="Y50" i="2" s="1"/>
  <c r="S49" i="2"/>
  <c r="Q49" i="2"/>
  <c r="AD49" i="2" s="1"/>
  <c r="J49" i="2"/>
  <c r="Y49" i="2" s="1"/>
  <c r="S48" i="2"/>
  <c r="Q48" i="2"/>
  <c r="AD48" i="2" s="1"/>
  <c r="J48" i="2"/>
  <c r="Y48" i="2" s="1"/>
  <c r="S47" i="2"/>
  <c r="Q47" i="2"/>
  <c r="AD47" i="2" s="1"/>
  <c r="J47" i="2"/>
  <c r="Y47" i="2" s="1"/>
  <c r="S46" i="2"/>
  <c r="Q46" i="2"/>
  <c r="AD46" i="2" s="1"/>
  <c r="J46" i="2"/>
  <c r="Y46" i="2" s="1"/>
  <c r="S45" i="2"/>
  <c r="Q45" i="2"/>
  <c r="AD45" i="2" s="1"/>
  <c r="J45" i="2"/>
  <c r="Y45" i="2" s="1"/>
  <c r="S44" i="2"/>
  <c r="Q44" i="2"/>
  <c r="AD44" i="2" s="1"/>
  <c r="J44" i="2"/>
  <c r="Y44" i="2" s="1"/>
  <c r="S43" i="2"/>
  <c r="Q43" i="2"/>
  <c r="AD43" i="2" s="1"/>
  <c r="J43" i="2"/>
  <c r="Y43" i="2" s="1"/>
  <c r="S42" i="2"/>
  <c r="Q42" i="2"/>
  <c r="AD42" i="2" s="1"/>
  <c r="J42" i="2"/>
  <c r="Y42" i="2" s="1"/>
  <c r="Q41" i="2"/>
  <c r="AD41" i="2" s="1"/>
  <c r="S35" i="2"/>
  <c r="Q35" i="2"/>
  <c r="J35" i="2"/>
  <c r="S34" i="2"/>
  <c r="Q34" i="2"/>
  <c r="J34" i="2"/>
  <c r="S33" i="2"/>
  <c r="Q33" i="2"/>
  <c r="J33" i="2"/>
  <c r="S32" i="2"/>
  <c r="Q32" i="2"/>
  <c r="J32" i="2"/>
  <c r="S31" i="2"/>
  <c r="Q31" i="2"/>
  <c r="J31" i="2"/>
  <c r="S30" i="2"/>
  <c r="Q30" i="2"/>
  <c r="J30" i="2"/>
  <c r="S29" i="2"/>
  <c r="Q29" i="2"/>
  <c r="J29" i="2"/>
  <c r="S28" i="2"/>
  <c r="Q28" i="2"/>
  <c r="J28" i="2"/>
  <c r="S27" i="2"/>
  <c r="Q27" i="2"/>
  <c r="J27" i="2"/>
  <c r="S26" i="2"/>
  <c r="Q26" i="2"/>
  <c r="J26" i="2"/>
  <c r="S25" i="2"/>
  <c r="Q25" i="2"/>
  <c r="J25" i="2"/>
  <c r="S24" i="2"/>
  <c r="Q24" i="2"/>
  <c r="J24" i="2"/>
  <c r="S23" i="2"/>
  <c r="Q23" i="2"/>
  <c r="J23" i="2"/>
  <c r="S22" i="2"/>
  <c r="Q22" i="2"/>
  <c r="J22" i="2"/>
  <c r="S21" i="2"/>
  <c r="Q21" i="2"/>
  <c r="J21" i="2"/>
  <c r="S20" i="2"/>
  <c r="Q20" i="2"/>
  <c r="J20" i="2"/>
  <c r="S19" i="2"/>
  <c r="Q19" i="2"/>
  <c r="J19" i="2"/>
  <c r="S18" i="2"/>
  <c r="Q18" i="2"/>
  <c r="J18" i="2"/>
  <c r="S17" i="2"/>
  <c r="Q17" i="2"/>
  <c r="J17" i="2"/>
  <c r="S16" i="2"/>
  <c r="Q16" i="2"/>
  <c r="J16" i="2"/>
  <c r="S15" i="2"/>
  <c r="Q15" i="2"/>
  <c r="J15" i="2"/>
  <c r="S14" i="2"/>
  <c r="Q14" i="2"/>
  <c r="J14" i="2"/>
  <c r="S13" i="2"/>
  <c r="Q13" i="2"/>
  <c r="J13" i="2"/>
  <c r="S12" i="2"/>
  <c r="Q12" i="2"/>
  <c r="J12" i="2"/>
  <c r="S11" i="2"/>
  <c r="Q11" i="2"/>
  <c r="J11" i="2"/>
  <c r="S10" i="2"/>
  <c r="Q10" i="2"/>
  <c r="J10" i="2"/>
  <c r="S9" i="2"/>
  <c r="Q9" i="2"/>
  <c r="J9" i="2"/>
  <c r="S8" i="2"/>
  <c r="Q8" i="2"/>
  <c r="J8" i="2"/>
  <c r="S7" i="2"/>
  <c r="Q7" i="2"/>
  <c r="J7" i="2"/>
  <c r="S6" i="2"/>
  <c r="Q6" i="2"/>
  <c r="J6" i="2"/>
  <c r="X41" i="2" l="1"/>
  <c r="X110" i="2"/>
  <c r="X109" i="2"/>
  <c r="X108" i="2"/>
  <c r="X107" i="2"/>
  <c r="X106" i="2"/>
  <c r="X105" i="2"/>
  <c r="X104" i="2"/>
  <c r="X103" i="2"/>
  <c r="X102" i="2"/>
  <c r="X101" i="2"/>
  <c r="X100" i="2"/>
  <c r="X99" i="2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9" i="2"/>
  <c r="X78" i="2"/>
  <c r="X77" i="2"/>
  <c r="X76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AC41" i="2"/>
  <c r="AC110" i="2"/>
  <c r="AC109" i="2"/>
  <c r="AC108" i="2"/>
  <c r="AC107" i="2"/>
  <c r="AC106" i="2"/>
  <c r="AC105" i="2"/>
  <c r="AC104" i="2"/>
  <c r="AC103" i="2"/>
  <c r="AC102" i="2"/>
  <c r="AC101" i="2"/>
  <c r="AC100" i="2"/>
  <c r="AC99" i="2"/>
  <c r="AC98" i="2"/>
  <c r="AC97" i="2"/>
  <c r="AC96" i="2"/>
  <c r="AC95" i="2"/>
  <c r="AC94" i="2"/>
  <c r="AC93" i="2"/>
  <c r="AC92" i="2"/>
  <c r="AC91" i="2"/>
  <c r="AC90" i="2"/>
  <c r="AC89" i="2"/>
  <c r="AC88" i="2"/>
  <c r="AC87" i="2"/>
  <c r="AC86" i="2"/>
  <c r="AC85" i="2"/>
  <c r="AC84" i="2"/>
  <c r="AC83" i="2"/>
  <c r="AC82" i="2"/>
  <c r="AC81" i="2"/>
  <c r="AC80" i="2"/>
  <c r="AC79" i="2"/>
  <c r="AC78" i="2"/>
  <c r="AC77" i="2"/>
  <c r="AC76" i="2"/>
  <c r="AC75" i="2"/>
  <c r="AC74" i="2"/>
  <c r="AC73" i="2"/>
  <c r="AC72" i="2"/>
  <c r="AC71" i="2"/>
  <c r="AC70" i="2"/>
  <c r="AC69" i="2"/>
  <c r="AC68" i="2"/>
  <c r="AC67" i="2"/>
  <c r="AC66" i="2"/>
  <c r="AC65" i="2"/>
  <c r="AC64" i="2"/>
  <c r="AC63" i="2"/>
  <c r="AC62" i="2"/>
  <c r="AC61" i="2"/>
  <c r="AC60" i="2"/>
  <c r="AC59" i="2"/>
  <c r="AC58" i="2"/>
  <c r="AC57" i="2"/>
  <c r="AC56" i="2"/>
  <c r="AC55" i="2"/>
  <c r="AC54" i="2"/>
  <c r="AC53" i="2"/>
  <c r="AC52" i="2"/>
  <c r="AC51" i="2"/>
  <c r="AC50" i="2"/>
  <c r="AC49" i="2"/>
  <c r="AC48" i="2"/>
  <c r="AC47" i="2"/>
  <c r="AC46" i="2"/>
  <c r="AC45" i="2"/>
  <c r="AC44" i="2"/>
  <c r="AC43" i="2"/>
  <c r="AC42" i="2"/>
  <c r="X27" i="2"/>
  <c r="AC26" i="2"/>
  <c r="AC14" i="2"/>
  <c r="AC13" i="2"/>
  <c r="X34" i="2"/>
  <c r="X22" i="2"/>
  <c r="X10" i="2"/>
  <c r="AC6" i="2"/>
  <c r="AC24" i="2"/>
  <c r="AC12" i="2"/>
  <c r="X15" i="2"/>
  <c r="X26" i="2"/>
  <c r="X14" i="2"/>
  <c r="AC32" i="2"/>
  <c r="AC20" i="2"/>
  <c r="AC8" i="2"/>
  <c r="X33" i="2"/>
  <c r="X21" i="2"/>
  <c r="X9" i="2"/>
  <c r="X29" i="2"/>
  <c r="X17" i="2"/>
  <c r="AC31" i="2"/>
  <c r="AC19" i="2"/>
  <c r="AC7" i="2"/>
  <c r="X32" i="2"/>
  <c r="X20" i="2"/>
  <c r="X8" i="2"/>
  <c r="X28" i="2"/>
  <c r="X16" i="2"/>
  <c r="AC30" i="2"/>
  <c r="AC18" i="2"/>
  <c r="X31" i="2"/>
  <c r="X19" i="2"/>
  <c r="X7" i="2"/>
  <c r="AC29" i="2"/>
  <c r="AC17" i="2"/>
  <c r="AC28" i="2"/>
  <c r="AC16" i="2"/>
  <c r="AC27" i="2"/>
  <c r="AC15" i="2"/>
</calcChain>
</file>

<file path=xl/sharedStrings.xml><?xml version="1.0" encoding="utf-8"?>
<sst xmlns="http://schemas.openxmlformats.org/spreadsheetml/2006/main" count="95" uniqueCount="38">
  <si>
    <t>Round Trip Time (RTT) / ms</t>
  </si>
  <si>
    <t>Packet Loss</t>
  </si>
  <si>
    <t>Received Signal Strength Indication (RSSI) / dB</t>
  </si>
  <si>
    <t>Spread Factor</t>
  </si>
  <si>
    <t>RTT Std. Deviation</t>
  </si>
  <si>
    <t>RSSI Std. Deviation</t>
  </si>
  <si>
    <t>Distance</t>
  </si>
  <si>
    <t>Size/bytes</t>
  </si>
  <si>
    <t>Measure 1</t>
  </si>
  <si>
    <t>Measure 2</t>
  </si>
  <si>
    <t>Measure 3</t>
  </si>
  <si>
    <t>Measure 4</t>
  </si>
  <si>
    <t>Measure 5</t>
  </si>
  <si>
    <t>Avg. RTT</t>
  </si>
  <si>
    <t>rssi1</t>
  </si>
  <si>
    <t>rssi2</t>
  </si>
  <si>
    <t>rssi3</t>
  </si>
  <si>
    <t>rssi4</t>
  </si>
  <si>
    <t>rssi5</t>
  </si>
  <si>
    <t>Avg. RSSI</t>
  </si>
  <si>
    <t>Lado a lado</t>
  </si>
  <si>
    <t>1º Piso</t>
  </si>
  <si>
    <t>2º Piso</t>
  </si>
  <si>
    <t>Aveiro</t>
  </si>
  <si>
    <t>rssi</t>
  </si>
  <si>
    <t>rtt</t>
  </si>
  <si>
    <t>max</t>
  </si>
  <si>
    <t>min</t>
  </si>
  <si>
    <t>diff</t>
  </si>
  <si>
    <t>rttvar</t>
  </si>
  <si>
    <t>rssi var</t>
  </si>
  <si>
    <t>Albergaria</t>
  </si>
  <si>
    <t>rtt var</t>
  </si>
  <si>
    <t>erro positivo</t>
  </si>
  <si>
    <t>erro negativo</t>
  </si>
  <si>
    <t>máx-media</t>
  </si>
  <si>
    <t>media-min</t>
  </si>
  <si>
    <t>No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</si>
</sst>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0"/>
      <color theme="1"/>
      <name val="Arial"/>
      <scheme val="minor"/>
    </font>
    <font>
      <sz val="10"/>
      <color rgb="FF000000"/>
      <name val="Roboto"/>
    </font>
    <font>
      <sz val="10"/>
      <color theme="1"/>
      <name val="Arial"/>
    </font>
    <font>
      <sz val="11"/>
      <color rgb="FF444444"/>
      <name val="Calibri"/>
      <family val="2"/>
      <charset val="1"/>
    </font>
    <font>
      <sz val="10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80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ck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ck">
        <color rgb="FF000000"/>
      </left>
      <right style="medium">
        <color indexed="64"/>
      </right>
      <top/>
      <bottom/>
      <diagonal/>
    </border>
    <border>
      <left style="thick">
        <color rgb="FF000000"/>
      </left>
      <right style="medium">
        <color indexed="64"/>
      </right>
      <top/>
      <bottom style="thick">
        <color rgb="FF000000"/>
      </bottom>
      <diagonal/>
    </border>
    <border>
      <left style="thick">
        <color rgb="FF000000"/>
      </left>
      <right style="medium">
        <color indexed="64"/>
      </right>
      <top style="thick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ck">
        <color rgb="FF000000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4" xfId="0" applyFont="1" applyBorder="1" applyAlignment="1">
      <alignment horizontal="center" vertical="center"/>
    </xf>
    <xf numFmtId="0" fontId="1" fillId="0" borderId="0" xfId="0" applyFont="1"/>
    <xf numFmtId="9" fontId="3" fillId="0" borderId="11" xfId="0" applyNumberFormat="1" applyFont="1" applyBorder="1"/>
    <xf numFmtId="0" fontId="3" fillId="0" borderId="0" xfId="0" applyFont="1"/>
    <xf numFmtId="9" fontId="3" fillId="0" borderId="16" xfId="0" applyNumberFormat="1" applyFont="1" applyBorder="1"/>
    <xf numFmtId="9" fontId="3" fillId="0" borderId="20" xfId="0" applyNumberFormat="1" applyFont="1" applyBorder="1"/>
    <xf numFmtId="0" fontId="1" fillId="0" borderId="18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3" fillId="0" borderId="33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34" xfId="0" applyFont="1" applyBorder="1"/>
    <xf numFmtId="0" fontId="3" fillId="0" borderId="35" xfId="0" applyFont="1" applyBorder="1"/>
    <xf numFmtId="0" fontId="3" fillId="0" borderId="14" xfId="0" applyFont="1" applyBorder="1" applyAlignment="1">
      <alignment vertical="center"/>
    </xf>
    <xf numFmtId="0" fontId="3" fillId="0" borderId="36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3" fillId="0" borderId="37" xfId="0" applyFont="1" applyBorder="1"/>
    <xf numFmtId="0" fontId="3" fillId="0" borderId="18" xfId="0" applyFont="1" applyBorder="1" applyAlignment="1">
      <alignment vertical="center"/>
    </xf>
    <xf numFmtId="0" fontId="3" fillId="0" borderId="4" xfId="0" applyFont="1" applyBorder="1"/>
    <xf numFmtId="0" fontId="3" fillId="0" borderId="5" xfId="0" applyFont="1" applyBorder="1"/>
    <xf numFmtId="0" fontId="3" fillId="0" borderId="18" xfId="0" applyFont="1" applyBorder="1"/>
    <xf numFmtId="0" fontId="3" fillId="0" borderId="21" xfId="0" applyFont="1" applyBorder="1"/>
    <xf numFmtId="0" fontId="3" fillId="0" borderId="38" xfId="0" applyFont="1" applyBorder="1"/>
    <xf numFmtId="0" fontId="3" fillId="0" borderId="22" xfId="0" applyFont="1" applyBorder="1"/>
    <xf numFmtId="0" fontId="3" fillId="0" borderId="0" xfId="0" applyFont="1" applyAlignment="1">
      <alignment vertical="center"/>
    </xf>
    <xf numFmtId="0" fontId="3" fillId="0" borderId="39" xfId="0" applyFont="1" applyBorder="1" applyAlignment="1">
      <alignment vertical="center"/>
    </xf>
    <xf numFmtId="0" fontId="3" fillId="0" borderId="40" xfId="0" applyFont="1" applyBorder="1"/>
    <xf numFmtId="0" fontId="3" fillId="0" borderId="41" xfId="0" applyFont="1" applyBorder="1"/>
    <xf numFmtId="0" fontId="3" fillId="0" borderId="42" xfId="0" applyFont="1" applyBorder="1"/>
    <xf numFmtId="0" fontId="3" fillId="0" borderId="43" xfId="0" applyFont="1" applyBorder="1"/>
    <xf numFmtId="0" fontId="3" fillId="0" borderId="44" xfId="0" applyFont="1" applyBorder="1"/>
    <xf numFmtId="0" fontId="3" fillId="0" borderId="6" xfId="0" applyFont="1" applyBorder="1"/>
    <xf numFmtId="0" fontId="3" fillId="0" borderId="45" xfId="0" applyFont="1" applyBorder="1"/>
    <xf numFmtId="0" fontId="3" fillId="0" borderId="19" xfId="0" applyFont="1" applyBorder="1"/>
    <xf numFmtId="0" fontId="3" fillId="0" borderId="46" xfId="0" applyFont="1" applyBorder="1"/>
    <xf numFmtId="0" fontId="5" fillId="0" borderId="0" xfId="0" applyFont="1"/>
    <xf numFmtId="0" fontId="5" fillId="0" borderId="11" xfId="0" applyFont="1" applyBorder="1" applyAlignment="1">
      <alignment horizontal="right"/>
    </xf>
    <xf numFmtId="0" fontId="5" fillId="0" borderId="34" xfId="0" applyFont="1" applyBorder="1"/>
    <xf numFmtId="0" fontId="5" fillId="0" borderId="11" xfId="0" applyFont="1" applyBorder="1"/>
    <xf numFmtId="0" fontId="5" fillId="0" borderId="11" xfId="0" applyFont="1" applyBorder="1" applyAlignment="1">
      <alignment horizontal="center"/>
    </xf>
    <xf numFmtId="0" fontId="5" fillId="0" borderId="47" xfId="0" applyFont="1" applyBorder="1" applyAlignment="1">
      <alignment horizontal="right"/>
    </xf>
    <xf numFmtId="0" fontId="5" fillId="0" borderId="43" xfId="0" applyFont="1" applyBorder="1"/>
    <xf numFmtId="0" fontId="5" fillId="0" borderId="47" xfId="0" applyFont="1" applyBorder="1"/>
    <xf numFmtId="0" fontId="5" fillId="0" borderId="47" xfId="0" applyFont="1" applyBorder="1" applyAlignment="1">
      <alignment horizontal="center"/>
    </xf>
    <xf numFmtId="0" fontId="5" fillId="0" borderId="48" xfId="0" applyFont="1" applyBorder="1" applyAlignment="1">
      <alignment horizontal="right"/>
    </xf>
    <xf numFmtId="0" fontId="5" fillId="0" borderId="49" xfId="0" applyFont="1" applyBorder="1"/>
    <xf numFmtId="0" fontId="5" fillId="0" borderId="48" xfId="0" applyFont="1" applyBorder="1"/>
    <xf numFmtId="0" fontId="5" fillId="0" borderId="48" xfId="0" applyFont="1" applyBorder="1" applyAlignment="1">
      <alignment horizontal="center"/>
    </xf>
    <xf numFmtId="0" fontId="5" fillId="0" borderId="35" xfId="0" applyFont="1" applyBorder="1"/>
    <xf numFmtId="0" fontId="3" fillId="0" borderId="27" xfId="0" applyFont="1" applyBorder="1" applyAlignment="1">
      <alignment horizontal="center" vertical="center"/>
    </xf>
    <xf numFmtId="0" fontId="3" fillId="0" borderId="52" xfId="0" applyFont="1" applyBorder="1" applyAlignment="1">
      <alignment vertical="center"/>
    </xf>
    <xf numFmtId="0" fontId="3" fillId="0" borderId="27" xfId="0" applyFont="1" applyBorder="1"/>
    <xf numFmtId="0" fontId="3" fillId="0" borderId="28" xfId="0" applyFont="1" applyBorder="1"/>
    <xf numFmtId="0" fontId="3" fillId="0" borderId="52" xfId="0" applyFont="1" applyBorder="1"/>
    <xf numFmtId="0" fontId="3" fillId="0" borderId="31" xfId="0" applyFont="1" applyBorder="1"/>
    <xf numFmtId="0" fontId="3" fillId="0" borderId="53" xfId="0" applyFont="1" applyBorder="1"/>
    <xf numFmtId="0" fontId="3" fillId="0" borderId="48" xfId="0" applyFont="1" applyBorder="1"/>
    <xf numFmtId="9" fontId="3" fillId="0" borderId="10" xfId="0" applyNumberFormat="1" applyFont="1" applyBorder="1"/>
    <xf numFmtId="9" fontId="3" fillId="0" borderId="15" xfId="0" applyNumberFormat="1" applyFont="1" applyBorder="1"/>
    <xf numFmtId="9" fontId="3" fillId="0" borderId="21" xfId="0" applyNumberFormat="1" applyFont="1" applyBorder="1"/>
    <xf numFmtId="9" fontId="3" fillId="0" borderId="22" xfId="0" applyNumberFormat="1" applyFont="1" applyBorder="1"/>
    <xf numFmtId="9" fontId="3" fillId="0" borderId="19" xfId="0" applyNumberFormat="1" applyFont="1" applyBorder="1"/>
    <xf numFmtId="9" fontId="5" fillId="0" borderId="11" xfId="0" applyNumberFormat="1" applyFont="1" applyBorder="1"/>
    <xf numFmtId="9" fontId="5" fillId="0" borderId="47" xfId="0" applyNumberFormat="1" applyFont="1" applyBorder="1"/>
    <xf numFmtId="9" fontId="5" fillId="0" borderId="48" xfId="0" applyNumberFormat="1" applyFont="1" applyBorder="1"/>
    <xf numFmtId="9" fontId="3" fillId="0" borderId="31" xfId="0" applyNumberFormat="1" applyFont="1" applyBorder="1"/>
    <xf numFmtId="0" fontId="7" fillId="0" borderId="59" xfId="0" applyFont="1" applyBorder="1" applyAlignment="1">
      <alignment readingOrder="1"/>
    </xf>
    <xf numFmtId="0" fontId="7" fillId="0" borderId="60" xfId="0" applyFont="1" applyBorder="1" applyAlignment="1">
      <alignment readingOrder="1"/>
    </xf>
    <xf numFmtId="0" fontId="7" fillId="0" borderId="61" xfId="0" applyFont="1" applyBorder="1" applyAlignment="1">
      <alignment readingOrder="1"/>
    </xf>
    <xf numFmtId="9" fontId="0" fillId="0" borderId="0" xfId="0" applyNumberFormat="1"/>
    <xf numFmtId="9" fontId="3" fillId="0" borderId="0" xfId="0" applyNumberFormat="1" applyFont="1"/>
    <xf numFmtId="16" fontId="0" fillId="0" borderId="0" xfId="0" applyNumberFormat="1"/>
    <xf numFmtId="0" fontId="3" fillId="0" borderId="45" xfId="0" applyFont="1" applyBorder="1" applyAlignment="1">
      <alignment vertical="center"/>
    </xf>
    <xf numFmtId="0" fontId="2" fillId="0" borderId="0" xfId="0" applyFont="1"/>
    <xf numFmtId="0" fontId="3" fillId="0" borderId="63" xfId="0" applyFont="1" applyBorder="1" applyAlignment="1">
      <alignment vertical="center"/>
    </xf>
    <xf numFmtId="0" fontId="3" fillId="0" borderId="64" xfId="0" applyFont="1" applyBorder="1"/>
    <xf numFmtId="0" fontId="3" fillId="0" borderId="65" xfId="0" applyFont="1" applyBorder="1"/>
    <xf numFmtId="0" fontId="3" fillId="0" borderId="63" xfId="0" applyFont="1" applyBorder="1"/>
    <xf numFmtId="0" fontId="3" fillId="0" borderId="66" xfId="0" applyFont="1" applyBorder="1"/>
    <xf numFmtId="9" fontId="3" fillId="0" borderId="66" xfId="0" applyNumberFormat="1" applyFont="1" applyBorder="1"/>
    <xf numFmtId="0" fontId="3" fillId="0" borderId="67" xfId="0" applyFont="1" applyBorder="1"/>
    <xf numFmtId="0" fontId="3" fillId="0" borderId="74" xfId="0" applyFont="1" applyBorder="1" applyAlignment="1">
      <alignment vertical="center"/>
    </xf>
    <xf numFmtId="0" fontId="3" fillId="0" borderId="75" xfId="0" applyFont="1" applyBorder="1"/>
    <xf numFmtId="0" fontId="3" fillId="0" borderId="76" xfId="0" applyFont="1" applyBorder="1"/>
    <xf numFmtId="0" fontId="3" fillId="0" borderId="74" xfId="0" applyFont="1" applyBorder="1"/>
    <xf numFmtId="0" fontId="3" fillId="0" borderId="77" xfId="0" applyFont="1" applyBorder="1"/>
    <xf numFmtId="9" fontId="3" fillId="0" borderId="77" xfId="0" applyNumberFormat="1" applyFont="1" applyBorder="1"/>
    <xf numFmtId="0" fontId="3" fillId="0" borderId="78" xfId="0" applyFont="1" applyBorder="1"/>
    <xf numFmtId="0" fontId="3" fillId="0" borderId="7" xfId="0" applyFont="1" applyBorder="1" applyAlignment="1">
      <alignment horizontal="center" vertical="center"/>
    </xf>
    <xf numFmtId="0" fontId="2" fillId="0" borderId="12" xfId="0" applyFont="1" applyBorder="1"/>
    <xf numFmtId="0" fontId="2" fillId="0" borderId="17" xfId="0" applyFont="1" applyBorder="1"/>
    <xf numFmtId="0" fontId="1" fillId="0" borderId="23" xfId="0" applyFont="1" applyBorder="1" applyAlignment="1">
      <alignment horizontal="center"/>
    </xf>
    <xf numFmtId="0" fontId="2" fillId="0" borderId="24" xfId="0" applyFont="1" applyBorder="1"/>
    <xf numFmtId="0" fontId="2" fillId="0" borderId="25" xfId="0" applyFont="1" applyBorder="1"/>
    <xf numFmtId="0" fontId="6" fillId="0" borderId="57" xfId="0" applyFont="1" applyBorder="1" applyAlignment="1">
      <alignment horizontal="center"/>
    </xf>
    <xf numFmtId="0" fontId="6" fillId="0" borderId="58" xfId="0" applyFont="1" applyBorder="1" applyAlignment="1">
      <alignment horizontal="center"/>
    </xf>
    <xf numFmtId="0" fontId="3" fillId="0" borderId="26" xfId="0" applyFont="1" applyBorder="1" applyAlignment="1">
      <alignment horizontal="center" vertical="center"/>
    </xf>
    <xf numFmtId="0" fontId="2" fillId="0" borderId="30" xfId="0" applyFont="1" applyBorder="1"/>
    <xf numFmtId="0" fontId="3" fillId="0" borderId="62" xfId="0" applyFont="1" applyBorder="1" applyAlignment="1">
      <alignment horizontal="center" vertical="center"/>
    </xf>
    <xf numFmtId="0" fontId="2" fillId="0" borderId="69" xfId="0" applyFont="1" applyBorder="1"/>
    <xf numFmtId="0" fontId="2" fillId="0" borderId="73" xfId="0" applyFont="1" applyBorder="1"/>
    <xf numFmtId="0" fontId="3" fillId="0" borderId="68" xfId="0" applyFont="1" applyBorder="1" applyAlignment="1">
      <alignment horizontal="center" vertical="center"/>
    </xf>
    <xf numFmtId="0" fontId="2" fillId="0" borderId="70" xfId="0" applyFont="1" applyBorder="1"/>
    <xf numFmtId="0" fontId="2" fillId="0" borderId="71" xfId="0" applyFont="1" applyBorder="1"/>
    <xf numFmtId="0" fontId="3" fillId="0" borderId="72" xfId="0" applyFont="1" applyBorder="1" applyAlignment="1">
      <alignment horizontal="center" vertical="center"/>
    </xf>
    <xf numFmtId="0" fontId="2" fillId="0" borderId="79" xfId="0" applyFont="1" applyBorder="1"/>
    <xf numFmtId="0" fontId="2" fillId="0" borderId="32" xfId="0" applyFont="1" applyBorder="1"/>
    <xf numFmtId="0" fontId="1" fillId="0" borderId="26" xfId="0" applyFont="1" applyBorder="1" applyAlignment="1">
      <alignment horizontal="center" vertical="center" wrapText="1"/>
    </xf>
    <xf numFmtId="0" fontId="2" fillId="0" borderId="30" xfId="0" applyFon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" fillId="0" borderId="26" xfId="0" applyFont="1" applyBorder="1" applyAlignment="1">
      <alignment horizontal="center" vertical="center"/>
    </xf>
    <xf numFmtId="0" fontId="4" fillId="2" borderId="1" xfId="0" applyFont="1" applyFill="1" applyBorder="1"/>
    <xf numFmtId="0" fontId="2" fillId="0" borderId="55" xfId="0" applyFont="1" applyBorder="1"/>
    <xf numFmtId="0" fontId="3" fillId="0" borderId="1" xfId="0" applyFont="1" applyBorder="1" applyAlignment="1">
      <alignment horizontal="center" vertical="center"/>
    </xf>
    <xf numFmtId="0" fontId="2" fillId="0" borderId="54" xfId="0" applyFont="1" applyBorder="1"/>
    <xf numFmtId="0" fontId="0" fillId="0" borderId="0" xfId="0"/>
    <xf numFmtId="0" fontId="2" fillId="0" borderId="35" xfId="0" applyFont="1" applyBorder="1"/>
    <xf numFmtId="0" fontId="2" fillId="0" borderId="56" xfId="0" applyFont="1" applyBorder="1"/>
    <xf numFmtId="0" fontId="2" fillId="0" borderId="48" xfId="0" applyFont="1" applyBorder="1"/>
    <xf numFmtId="0" fontId="3" fillId="0" borderId="35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2" fillId="0" borderId="51" xfId="0" applyFont="1" applyBorder="1"/>
    <xf numFmtId="0" fontId="2" fillId="0" borderId="49" xfId="0" applyFont="1" applyBorder="1"/>
    <xf numFmtId="0" fontId="3" fillId="0" borderId="30" xfId="0" applyFont="1" applyBorder="1" applyAlignment="1">
      <alignment horizontal="center" vertical="center"/>
    </xf>
    <xf numFmtId="0" fontId="2" fillId="0" borderId="22" xfId="0" applyFont="1" applyBorder="1"/>
    <xf numFmtId="0" fontId="4" fillId="2" borderId="2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PT" b="0">
                <a:solidFill>
                  <a:srgbClr val="757575"/>
                </a:solidFill>
                <a:latin typeface="+mn-lt"/>
              </a:rPr>
              <a:t>Distance, Size/bytes, Avg. RTT e Albergaria/Spread Factor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Outdoor!$J$38:$J$40</c:f>
              <c:strCache>
                <c:ptCount val="3"/>
                <c:pt idx="2">
                  <c:v>Avg. RTT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Outdoor!$R$41:$R$100</c:f>
              <c:numCache>
                <c:formatCode>General</c:formatCode>
                <c:ptCount val="60"/>
                <c:pt idx="0">
                  <c:v>12</c:v>
                </c:pt>
                <c:pt idx="5">
                  <c:v>10</c:v>
                </c:pt>
                <c:pt idx="10">
                  <c:v>8</c:v>
                </c:pt>
                <c:pt idx="15">
                  <c:v>12</c:v>
                </c:pt>
                <c:pt idx="20">
                  <c:v>10</c:v>
                </c:pt>
                <c:pt idx="25">
                  <c:v>8</c:v>
                </c:pt>
                <c:pt idx="30">
                  <c:v>12</c:v>
                </c:pt>
                <c:pt idx="35">
                  <c:v>10</c:v>
                </c:pt>
                <c:pt idx="40">
                  <c:v>8</c:v>
                </c:pt>
                <c:pt idx="45">
                  <c:v>12</c:v>
                </c:pt>
                <c:pt idx="50">
                  <c:v>10</c:v>
                </c:pt>
                <c:pt idx="55">
                  <c:v>8</c:v>
                </c:pt>
              </c:numCache>
            </c:numRef>
          </c:cat>
          <c:val>
            <c:numRef>
              <c:f>Outdoor!$J$41:$J$100</c:f>
              <c:numCache>
                <c:formatCode>General</c:formatCode>
                <c:ptCount val="60"/>
                <c:pt idx="0">
                  <c:v>3797.9544000000001</c:v>
                </c:pt>
                <c:pt idx="1">
                  <c:v>5438.5192000000006</c:v>
                </c:pt>
                <c:pt idx="2">
                  <c:v>7075.3029999999999</c:v>
                </c:pt>
                <c:pt idx="3">
                  <c:v>8709.5044000000016</c:v>
                </c:pt>
                <c:pt idx="4">
                  <c:v>10343.647999999999</c:v>
                </c:pt>
                <c:pt idx="5">
                  <c:v>1120.3701999999998</c:v>
                </c:pt>
                <c:pt idx="6">
                  <c:v>1531.4479999999999</c:v>
                </c:pt>
                <c:pt idx="7">
                  <c:v>1939.9515999999999</c:v>
                </c:pt>
                <c:pt idx="8">
                  <c:v>2345.8656000000001</c:v>
                </c:pt>
                <c:pt idx="9">
                  <c:v>2749.7552000000001</c:v>
                </c:pt>
                <c:pt idx="10">
                  <c:v>401.75662</c:v>
                </c:pt>
                <c:pt idx="11">
                  <c:v>537.25743999999997</c:v>
                </c:pt>
                <c:pt idx="12">
                  <c:v>658.28500000000008</c:v>
                </c:pt>
                <c:pt idx="13">
                  <c:v>787.58302000000003</c:v>
                </c:pt>
                <c:pt idx="14">
                  <c:v>905.58529999999996</c:v>
                </c:pt>
                <c:pt idx="15">
                  <c:v>3699.8878000000004</c:v>
                </c:pt>
                <c:pt idx="16">
                  <c:v>5338.9260000000013</c:v>
                </c:pt>
                <c:pt idx="17">
                  <c:v>6976.6979999999994</c:v>
                </c:pt>
                <c:pt idx="18">
                  <c:v>8609.9147999999986</c:v>
                </c:pt>
                <c:pt idx="19">
                  <c:v>10244.736000000001</c:v>
                </c:pt>
                <c:pt idx="20">
                  <c:v>1120.3686</c:v>
                </c:pt>
                <c:pt idx="21">
                  <c:v>1532.0891999999999</c:v>
                </c:pt>
                <c:pt idx="22">
                  <c:v>1938.0234</c:v>
                </c:pt>
                <c:pt idx="23">
                  <c:v>2346.0454</c:v>
                </c:pt>
                <c:pt idx="24">
                  <c:v>2751.0098000000003</c:v>
                </c:pt>
                <c:pt idx="25">
                  <c:v>402.95324000000005</c:v>
                </c:pt>
                <c:pt idx="26">
                  <c:v>537.12333999999998</c:v>
                </c:pt>
                <c:pt idx="27">
                  <c:v>658.46540000000005</c:v>
                </c:pt>
                <c:pt idx="28">
                  <c:v>786.45074</c:v>
                </c:pt>
                <c:pt idx="29">
                  <c:v>905.26274000000012</c:v>
                </c:pt>
                <c:pt idx="30">
                  <c:v>3797.9014000000002</c:v>
                </c:pt>
                <c:pt idx="31">
                  <c:v>5438.4283999999998</c:v>
                </c:pt>
                <c:pt idx="32">
                  <c:v>7074.0771999999997</c:v>
                </c:pt>
                <c:pt idx="33">
                  <c:v>8709.9588000000003</c:v>
                </c:pt>
                <c:pt idx="34">
                  <c:v>10342.106</c:v>
                </c:pt>
                <c:pt idx="35">
                  <c:v>1120.4028000000001</c:v>
                </c:pt>
                <c:pt idx="36">
                  <c:v>1533.1990000000001</c:v>
                </c:pt>
                <c:pt idx="37">
                  <c:v>1939.9044000000001</c:v>
                </c:pt>
                <c:pt idx="38">
                  <c:v>2344.8422000000005</c:v>
                </c:pt>
                <c:pt idx="39">
                  <c:v>2751.0682000000002</c:v>
                </c:pt>
                <c:pt idx="40">
                  <c:v>403.17071999999996</c:v>
                </c:pt>
                <c:pt idx="41">
                  <c:v>539.82464000000004</c:v>
                </c:pt>
                <c:pt idx="42">
                  <c:v>658.25936000000002</c:v>
                </c:pt>
                <c:pt idx="43">
                  <c:v>788.12804000000006</c:v>
                </c:pt>
                <c:pt idx="44">
                  <c:v>906.82447999999999</c:v>
                </c:pt>
                <c:pt idx="45">
                  <c:v>3800.1017999999995</c:v>
                </c:pt>
                <c:pt idx="46">
                  <c:v>5438.7499999999991</c:v>
                </c:pt>
                <c:pt idx="47">
                  <c:v>7075.6394</c:v>
                </c:pt>
                <c:pt idx="48">
                  <c:v>8709.4491999999991</c:v>
                </c:pt>
                <c:pt idx="49">
                  <c:v>10343.664000000001</c:v>
                </c:pt>
                <c:pt idx="50">
                  <c:v>1122.7414000000001</c:v>
                </c:pt>
                <c:pt idx="51">
                  <c:v>1535.0442</c:v>
                </c:pt>
                <c:pt idx="52">
                  <c:v>1941.2905999999998</c:v>
                </c:pt>
                <c:pt idx="53">
                  <c:v>2347.0614</c:v>
                </c:pt>
                <c:pt idx="54">
                  <c:v>2752.578</c:v>
                </c:pt>
                <c:pt idx="55">
                  <c:v>402.70382000000006</c:v>
                </c:pt>
                <c:pt idx="56">
                  <c:v>537.54988000000003</c:v>
                </c:pt>
                <c:pt idx="57">
                  <c:v>658.36609999999996</c:v>
                </c:pt>
                <c:pt idx="58">
                  <c:v>787.14962000000003</c:v>
                </c:pt>
                <c:pt idx="59">
                  <c:v>907.15010000000007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BC9-49B4-9AAD-0D0B7316F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8193468"/>
        <c:axId val="1490100910"/>
      </c:barChart>
      <c:catAx>
        <c:axId val="7481934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490100910"/>
        <c:crosses val="autoZero"/>
        <c:auto val="1"/>
        <c:lblAlgn val="ctr"/>
        <c:lblOffset val="100"/>
        <c:noMultiLvlLbl val="1"/>
      </c:catAx>
      <c:valAx>
        <c:axId val="14901009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74819346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100"/>
              <a:t>Variação</a:t>
            </a:r>
            <a:r>
              <a:rPr lang="pt-PT" sz="1100" baseline="0"/>
              <a:t> do RTT, para 500m, SF= 10</a:t>
            </a:r>
          </a:p>
        </c:rich>
      </c:tx>
      <c:layout>
        <c:manualLayout>
          <c:xMode val="edge"/>
          <c:yMode val="edge"/>
          <c:x val="0.28885007246138739"/>
          <c:y val="7.67599660729431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4654199475065616"/>
          <c:y val="0.21891221930592009"/>
          <c:w val="0.67825612423447068"/>
          <c:h val="0.64682852143482061"/>
        </c:manualLayout>
      </c:layout>
      <c:barChart>
        <c:barDir val="bar"/>
        <c:grouping val="clustered"/>
        <c:varyColors val="0"/>
        <c:ser>
          <c:idx val="0"/>
          <c:order val="0"/>
          <c:tx>
            <c:v>Aveiro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Outdoor!$S$11:$S$15</c:f>
                <c:numCache>
                  <c:formatCode>General</c:formatCode>
                  <c:ptCount val="5"/>
                  <c:pt idx="0">
                    <c:v>0.74964544952929557</c:v>
                  </c:pt>
                  <c:pt idx="1">
                    <c:v>2.4988534971061713</c:v>
                  </c:pt>
                  <c:pt idx="2">
                    <c:v>2.7425746480268947</c:v>
                  </c:pt>
                  <c:pt idx="3">
                    <c:v>2.9579355638687423</c:v>
                  </c:pt>
                  <c:pt idx="4">
                    <c:v>2.6967511379435796</c:v>
                  </c:pt>
                </c:numCache>
              </c:numRef>
            </c:plus>
            <c:minus>
              <c:numRef>
                <c:f>Outdoor!$S$11:$S$15</c:f>
                <c:numCache>
                  <c:formatCode>General</c:formatCode>
                  <c:ptCount val="5"/>
                  <c:pt idx="0">
                    <c:v>0.74964544952929557</c:v>
                  </c:pt>
                  <c:pt idx="1">
                    <c:v>2.4988534971061713</c:v>
                  </c:pt>
                  <c:pt idx="2">
                    <c:v>2.7425746480268947</c:v>
                  </c:pt>
                  <c:pt idx="3">
                    <c:v>2.9579355638687423</c:v>
                  </c:pt>
                  <c:pt idx="4">
                    <c:v>2.6967511379435796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Outdoor!$D$56:$D$60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Outdoor!$J$11:$J$15</c:f>
              <c:numCache>
                <c:formatCode>General</c:formatCode>
                <c:ptCount val="5"/>
                <c:pt idx="0">
                  <c:v>1022.3153999999998</c:v>
                </c:pt>
                <c:pt idx="1">
                  <c:v>1435.2135999999998</c:v>
                </c:pt>
                <c:pt idx="2">
                  <c:v>1839.6828</c:v>
                </c:pt>
                <c:pt idx="3">
                  <c:v>2246.5616</c:v>
                </c:pt>
                <c:pt idx="4">
                  <c:v>2652.4918000000002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A6-4F1C-9CFB-EAB1123EBFA5}"/>
            </c:ext>
          </c:extLst>
        </c:ser>
        <c:ser>
          <c:idx val="1"/>
          <c:order val="1"/>
          <c:tx>
            <c:v>Albergaria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Outdoor!$S$61:$S$65</c:f>
                <c:numCache>
                  <c:formatCode>General</c:formatCode>
                  <c:ptCount val="5"/>
                  <c:pt idx="0">
                    <c:v>0.86638605713618178</c:v>
                  </c:pt>
                  <c:pt idx="1">
                    <c:v>2.2654217488141404</c:v>
                  </c:pt>
                  <c:pt idx="2">
                    <c:v>3.3812825673108189</c:v>
                  </c:pt>
                  <c:pt idx="3">
                    <c:v>2.4406801920777093</c:v>
                  </c:pt>
                  <c:pt idx="4">
                    <c:v>4.258178566006789</c:v>
                  </c:pt>
                </c:numCache>
              </c:numRef>
            </c:plus>
            <c:minus>
              <c:numRef>
                <c:f>Outdoor!$S$61:$S$65</c:f>
                <c:numCache>
                  <c:formatCode>General</c:formatCode>
                  <c:ptCount val="5"/>
                  <c:pt idx="0">
                    <c:v>0.86638605713618178</c:v>
                  </c:pt>
                  <c:pt idx="1">
                    <c:v>2.2654217488141404</c:v>
                  </c:pt>
                  <c:pt idx="2">
                    <c:v>3.3812825673108189</c:v>
                  </c:pt>
                  <c:pt idx="3">
                    <c:v>2.4406801920777093</c:v>
                  </c:pt>
                  <c:pt idx="4">
                    <c:v>4.258178566006789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Outdoor!$D$56:$D$60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Outdoor!$J$61:$J$65</c:f>
              <c:numCache>
                <c:formatCode>General</c:formatCode>
                <c:ptCount val="5"/>
                <c:pt idx="0">
                  <c:v>1120.3686</c:v>
                </c:pt>
                <c:pt idx="1">
                  <c:v>1532.0891999999999</c:v>
                </c:pt>
                <c:pt idx="2">
                  <c:v>1938.0234</c:v>
                </c:pt>
                <c:pt idx="3">
                  <c:v>2346.0454</c:v>
                </c:pt>
                <c:pt idx="4">
                  <c:v>2751.0098000000003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A6-4F1C-9CFB-EAB1123EB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4594128"/>
        <c:axId val="464594544"/>
      </c:barChart>
      <c:catAx>
        <c:axId val="46459412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pt-PT"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+mn-lt"/>
                    <a:ea typeface="+mn-ea"/>
                    <a:cs typeface="+mn-cs"/>
                  </a:rPr>
                  <a:t> Packet Size / bytes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pt-PT">
                    <a:solidFill>
                      <a:srgbClr val="000000">
                        <a:lumMod val="65000"/>
                        <a:lumOff val="35000"/>
                      </a:srgbClr>
                    </a:solidFill>
                  </a:defRPr>
                </a:pPr>
                <a:endParaRPr lang="pt-PT" sz="1000" b="0" i="0" u="none" strike="noStrike" kern="1200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+mn-lt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4.4261861217278299E-2"/>
              <c:y val="0.329317184588567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pt-PT" sz="1000" b="0" i="0" u="none" strike="noStrike" kern="1200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4594544"/>
        <c:crosses val="autoZero"/>
        <c:auto val="1"/>
        <c:lblAlgn val="ctr"/>
        <c:lblOffset val="100"/>
        <c:noMultiLvlLbl val="0"/>
      </c:catAx>
      <c:valAx>
        <c:axId val="464594544"/>
        <c:scaling>
          <c:orientation val="minMax"/>
          <c:max val="290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Average</a:t>
                </a:r>
                <a:r>
                  <a:rPr lang="pt-PT" baseline="0"/>
                  <a:t> RTT / ms</a:t>
                </a:r>
                <a:endParaRPr lang="pt-PT"/>
              </a:p>
            </c:rich>
          </c:tx>
          <c:layout>
            <c:manualLayout>
              <c:xMode val="edge"/>
              <c:yMode val="edge"/>
              <c:x val="0.39243394575678042"/>
              <c:y val="0.86805555555555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459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710194605368353"/>
          <c:y val="0.409668877268204"/>
          <c:w val="0.12996141476752124"/>
          <c:h val="0.135280131968236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100"/>
              <a:t>Variação</a:t>
            </a:r>
            <a:r>
              <a:rPr lang="pt-PT" sz="1100" baseline="0"/>
              <a:t> do RSSI, para 500m, SF= 10</a:t>
            </a:r>
          </a:p>
        </c:rich>
      </c:tx>
      <c:layout>
        <c:manualLayout>
          <c:xMode val="edge"/>
          <c:yMode val="edge"/>
          <c:x val="0.28885007246138739"/>
          <c:y val="5.97964376590330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4654199475065616"/>
          <c:y val="0.21891221930592009"/>
          <c:w val="0.67825612423447068"/>
          <c:h val="0.64682852143482061"/>
        </c:manualLayout>
      </c:layout>
      <c:barChart>
        <c:barDir val="bar"/>
        <c:grouping val="clustered"/>
        <c:varyColors val="0"/>
        <c:ser>
          <c:idx val="0"/>
          <c:order val="0"/>
          <c:tx>
            <c:v>Aveiro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Outdoor!$S$11:$S$15</c:f>
                <c:numCache>
                  <c:formatCode>General</c:formatCode>
                  <c:ptCount val="5"/>
                  <c:pt idx="0">
                    <c:v>0.74964544952929557</c:v>
                  </c:pt>
                  <c:pt idx="1">
                    <c:v>2.4988534971061713</c:v>
                  </c:pt>
                  <c:pt idx="2">
                    <c:v>2.7425746480268947</c:v>
                  </c:pt>
                  <c:pt idx="3">
                    <c:v>2.9579355638687423</c:v>
                  </c:pt>
                  <c:pt idx="4">
                    <c:v>2.6967511379435796</c:v>
                  </c:pt>
                </c:numCache>
              </c:numRef>
            </c:plus>
            <c:minus>
              <c:numRef>
                <c:f>Outdoor!$S$11:$S$15</c:f>
                <c:numCache>
                  <c:formatCode>General</c:formatCode>
                  <c:ptCount val="5"/>
                  <c:pt idx="0">
                    <c:v>0.74964544952929557</c:v>
                  </c:pt>
                  <c:pt idx="1">
                    <c:v>2.4988534971061713</c:v>
                  </c:pt>
                  <c:pt idx="2">
                    <c:v>2.7425746480268947</c:v>
                  </c:pt>
                  <c:pt idx="3">
                    <c:v>2.9579355638687423</c:v>
                  </c:pt>
                  <c:pt idx="4">
                    <c:v>2.6967511379435796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Outdoor!$D$56:$D$60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Outdoor!$Q$11:$Q$15</c:f>
              <c:numCache>
                <c:formatCode>General</c:formatCode>
                <c:ptCount val="5"/>
                <c:pt idx="0">
                  <c:v>-123.4</c:v>
                </c:pt>
                <c:pt idx="1">
                  <c:v>-123</c:v>
                </c:pt>
                <c:pt idx="2">
                  <c:v>-124</c:v>
                </c:pt>
                <c:pt idx="3">
                  <c:v>-124</c:v>
                </c:pt>
                <c:pt idx="4">
                  <c:v>-125.2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B7-4260-8411-87EEEB13DB42}"/>
            </c:ext>
          </c:extLst>
        </c:ser>
        <c:ser>
          <c:idx val="1"/>
          <c:order val="1"/>
          <c:tx>
            <c:v>Albergaria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Outdoor!$S$61:$S$65</c:f>
                <c:numCache>
                  <c:formatCode>General</c:formatCode>
                  <c:ptCount val="5"/>
                  <c:pt idx="0">
                    <c:v>0.86638605713618178</c:v>
                  </c:pt>
                  <c:pt idx="1">
                    <c:v>2.2654217488141404</c:v>
                  </c:pt>
                  <c:pt idx="2">
                    <c:v>3.3812825673108189</c:v>
                  </c:pt>
                  <c:pt idx="3">
                    <c:v>2.4406801920777093</c:v>
                  </c:pt>
                  <c:pt idx="4">
                    <c:v>4.258178566006789</c:v>
                  </c:pt>
                </c:numCache>
              </c:numRef>
            </c:plus>
            <c:minus>
              <c:numRef>
                <c:f>Outdoor!$S$61:$S$65</c:f>
                <c:numCache>
                  <c:formatCode>General</c:formatCode>
                  <c:ptCount val="5"/>
                  <c:pt idx="0">
                    <c:v>0.86638605713618178</c:v>
                  </c:pt>
                  <c:pt idx="1">
                    <c:v>2.2654217488141404</c:v>
                  </c:pt>
                  <c:pt idx="2">
                    <c:v>3.3812825673108189</c:v>
                  </c:pt>
                  <c:pt idx="3">
                    <c:v>2.4406801920777093</c:v>
                  </c:pt>
                  <c:pt idx="4">
                    <c:v>4.258178566006789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Outdoor!$D$56:$D$60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Outdoor!$Q$91:$Q$95</c:f>
              <c:numCache>
                <c:formatCode>General</c:formatCode>
                <c:ptCount val="5"/>
                <c:pt idx="0">
                  <c:v>-130.19999999999999</c:v>
                </c:pt>
                <c:pt idx="1">
                  <c:v>-132.19999999999999</c:v>
                </c:pt>
                <c:pt idx="2">
                  <c:v>-129.80000000000001</c:v>
                </c:pt>
                <c:pt idx="3">
                  <c:v>-132.80000000000001</c:v>
                </c:pt>
                <c:pt idx="4">
                  <c:v>-130.6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B7-4260-8411-87EEEB13D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4594128"/>
        <c:axId val="464594544"/>
      </c:barChart>
      <c:catAx>
        <c:axId val="464594128"/>
        <c:scaling>
          <c:orientation val="maxMin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pt-PT"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+mn-lt"/>
                    <a:ea typeface="+mn-ea"/>
                    <a:cs typeface="+mn-cs"/>
                  </a:rPr>
                  <a:t> Packet Size / bytes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pt-PT">
                    <a:solidFill>
                      <a:srgbClr val="000000">
                        <a:lumMod val="65000"/>
                        <a:lumOff val="35000"/>
                      </a:srgbClr>
                    </a:solidFill>
                  </a:defRPr>
                </a:pPr>
                <a:endParaRPr lang="pt-PT" sz="1000" b="0" i="0" u="none" strike="noStrike" kern="1200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+mn-lt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4.6579895524186045E-2"/>
              <c:y val="0.31235365617465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pt-PT" sz="1000" b="0" i="0" u="none" strike="noStrike" kern="1200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4594544"/>
        <c:crosses val="autoZero"/>
        <c:auto val="1"/>
        <c:lblAlgn val="ctr"/>
        <c:lblOffset val="100"/>
        <c:noMultiLvlLbl val="0"/>
      </c:catAx>
      <c:valAx>
        <c:axId val="464594544"/>
        <c:scaling>
          <c:orientation val="maxMin"/>
          <c:min val="-13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Average</a:t>
                </a:r>
                <a:r>
                  <a:rPr lang="pt-PT" baseline="0"/>
                  <a:t> RSSI / dB</a:t>
                </a:r>
                <a:endParaRPr lang="pt-PT"/>
              </a:p>
            </c:rich>
          </c:tx>
          <c:layout>
            <c:manualLayout>
              <c:xMode val="edge"/>
              <c:yMode val="edge"/>
              <c:x val="0.32984697323126677"/>
              <c:y val="0.868055472073624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459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896100956782348"/>
          <c:y val="0.42663240568211419"/>
          <c:w val="0.12996141476752124"/>
          <c:h val="0.135280131968236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100"/>
              <a:t>Variação</a:t>
            </a:r>
            <a:r>
              <a:rPr lang="pt-PT" sz="1100" baseline="0"/>
              <a:t> do RSSI com a distância em Aveiro, para 50 bytes, SF = 12</a:t>
            </a:r>
            <a:endParaRPr lang="pt-PT" sz="1100"/>
          </a:p>
        </c:rich>
      </c:tx>
      <c:layout>
        <c:manualLayout>
          <c:xMode val="edge"/>
          <c:yMode val="edge"/>
          <c:x val="0.10023879050721611"/>
          <c:y val="7.56428406701130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4654199475065616"/>
          <c:y val="0.21891221930592009"/>
          <c:w val="0.67825612423447068"/>
          <c:h val="0.64682852143482061"/>
        </c:manualLayout>
      </c:layout>
      <c:barChart>
        <c:barDir val="bar"/>
        <c:grouping val="clustered"/>
        <c:varyColors val="0"/>
        <c:ser>
          <c:idx val="0"/>
          <c:order val="0"/>
          <c:tx>
            <c:v>Aveiro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(Outdoor!$T$6,Outdoor!$T$26,Outdoor!$T$31,Outdoor!$T$35)</c:f>
                <c:numCache>
                  <c:formatCode>General</c:formatCode>
                  <c:ptCount val="4"/>
                  <c:pt idx="0">
                    <c:v>0.54772255749999998</c:v>
                  </c:pt>
                  <c:pt idx="1">
                    <c:v>1.140175425</c:v>
                  </c:pt>
                  <c:pt idx="2">
                    <c:v>0.83666002650000004</c:v>
                  </c:pt>
                  <c:pt idx="3">
                    <c:v>2.774887385</c:v>
                  </c:pt>
                </c:numCache>
              </c:numRef>
            </c:plus>
            <c:minus>
              <c:numRef>
                <c:f>(Outdoor!$T$6,Outdoor!$T$26,Outdoor!$T$31,Outdoor!$T$35)</c:f>
                <c:numCache>
                  <c:formatCode>General</c:formatCode>
                  <c:ptCount val="4"/>
                  <c:pt idx="0">
                    <c:v>0.54772255749999998</c:v>
                  </c:pt>
                  <c:pt idx="1">
                    <c:v>1.140175425</c:v>
                  </c:pt>
                  <c:pt idx="2">
                    <c:v>0.83666002650000004</c:v>
                  </c:pt>
                  <c:pt idx="3">
                    <c:v>2.774887385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(Outdoor!$C$6,Outdoor!$C$21,Outdoor!$C$31,Outdoor!$C$35)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4000</c:v>
                </c:pt>
              </c:numCache>
            </c:numRef>
          </c:cat>
          <c:val>
            <c:numRef>
              <c:f>(Outdoor!$Q$6,Outdoor!$Q$26,Outdoor!$Q$31,Outdoor!$Q$35)</c:f>
              <c:numCache>
                <c:formatCode>General</c:formatCode>
                <c:ptCount val="4"/>
                <c:pt idx="0">
                  <c:v>-117.4</c:v>
                </c:pt>
                <c:pt idx="1">
                  <c:v>-130.4</c:v>
                </c:pt>
                <c:pt idx="2">
                  <c:v>-132.80000000000001</c:v>
                </c:pt>
                <c:pt idx="3">
                  <c:v>-134.19999999999999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A6-4A1B-ADB0-3940FF016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4594128"/>
        <c:axId val="464594544"/>
      </c:barChart>
      <c:catAx>
        <c:axId val="464594128"/>
        <c:scaling>
          <c:orientation val="maxMin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Distância</a:t>
                </a:r>
                <a:r>
                  <a:rPr lang="pt-PT" baseline="0"/>
                  <a:t> / metros</a:t>
                </a:r>
                <a:endParaRPr lang="pt-PT"/>
              </a:p>
            </c:rich>
          </c:tx>
          <c:layout>
            <c:manualLayout>
              <c:xMode val="edge"/>
              <c:yMode val="edge"/>
              <c:x val="4.9335092106862863E-2"/>
              <c:y val="0.336891694927766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4594544"/>
        <c:crosses val="autoZero"/>
        <c:auto val="1"/>
        <c:lblAlgn val="ctr"/>
        <c:lblOffset val="100"/>
        <c:noMultiLvlLbl val="0"/>
      </c:catAx>
      <c:valAx>
        <c:axId val="464594544"/>
        <c:scaling>
          <c:orientation val="maxMin"/>
          <c:min val="-13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Average</a:t>
                </a:r>
                <a:r>
                  <a:rPr lang="pt-PT" baseline="0"/>
                  <a:t> RSSI / dB</a:t>
                </a:r>
                <a:endParaRPr lang="pt-PT"/>
              </a:p>
            </c:rich>
          </c:tx>
          <c:layout>
            <c:manualLayout>
              <c:xMode val="edge"/>
              <c:yMode val="edge"/>
              <c:x val="0.36141538375171034"/>
              <c:y val="0.88194460323506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459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100"/>
              <a:t>Variação</a:t>
            </a:r>
            <a:r>
              <a:rPr lang="pt-PT" sz="1100" baseline="0"/>
              <a:t> do RTT com a distância, para 250 bytes</a:t>
            </a:r>
          </a:p>
        </c:rich>
      </c:tx>
      <c:layout>
        <c:manualLayout>
          <c:xMode val="edge"/>
          <c:yMode val="edge"/>
          <c:x val="0.14513188976377953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4654199475065616"/>
          <c:y val="0.21891221930592009"/>
          <c:w val="0.67825612423447068"/>
          <c:h val="0.64682852143482061"/>
        </c:manualLayout>
      </c:layout>
      <c:barChart>
        <c:barDir val="bar"/>
        <c:grouping val="clustered"/>
        <c:varyColors val="0"/>
        <c:ser>
          <c:idx val="0"/>
          <c:order val="0"/>
          <c:tx>
            <c:v>SF12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(DETI_Indoor!$R$8,DETI_Indoor!$R$23,DETI_Indoor!$R$38)</c:f>
                <c:numCache>
                  <c:formatCode>General</c:formatCode>
                  <c:ptCount val="3"/>
                  <c:pt idx="0">
                    <c:v>4.6380146614690805</c:v>
                  </c:pt>
                  <c:pt idx="1">
                    <c:v>2.2611059240998892</c:v>
                  </c:pt>
                  <c:pt idx="2">
                    <c:v>3.419137318096515</c:v>
                  </c:pt>
                </c:numCache>
              </c:numRef>
            </c:plus>
            <c:minus>
              <c:numRef>
                <c:f>(DETI_Indoor!$R$8,DETI_Indoor!$R$23,DETI_Indoor!$R$38)</c:f>
                <c:numCache>
                  <c:formatCode>General</c:formatCode>
                  <c:ptCount val="3"/>
                  <c:pt idx="0">
                    <c:v>4.6380146614690805</c:v>
                  </c:pt>
                  <c:pt idx="1">
                    <c:v>2.2611059240998892</c:v>
                  </c:pt>
                  <c:pt idx="2">
                    <c:v>3.419137318096515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(DETI_Indoor!$B$4,DETI_Indoor!$B$19,DETI_Indoor!$B$34)</c:f>
              <c:strCache>
                <c:ptCount val="3"/>
                <c:pt idx="0">
                  <c:v>Lado a lado</c:v>
                </c:pt>
                <c:pt idx="1">
                  <c:v>1º Piso</c:v>
                </c:pt>
                <c:pt idx="2">
                  <c:v>2º Piso</c:v>
                </c:pt>
              </c:strCache>
            </c:strRef>
          </c:cat>
          <c:val>
            <c:numRef>
              <c:f>(DETI_Indoor!$I$8,DETI_Indoor!$I$23,DETI_Indoor!$I$38)</c:f>
              <c:numCache>
                <c:formatCode>General</c:formatCode>
                <c:ptCount val="3"/>
                <c:pt idx="0">
                  <c:v>10343.325999999999</c:v>
                </c:pt>
                <c:pt idx="1">
                  <c:v>10346.23</c:v>
                </c:pt>
                <c:pt idx="2">
                  <c:v>10343.66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B-4E61-9846-8B3644F8ACD6}"/>
            </c:ext>
          </c:extLst>
        </c:ser>
        <c:ser>
          <c:idx val="1"/>
          <c:order val="1"/>
          <c:tx>
            <c:v>SF10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(DETI_Indoor!$S$13,DETI_Indoor!$S$28,DETI_Indoor!$S$43)</c:f>
                <c:numCache>
                  <c:formatCode>General</c:formatCode>
                  <c:ptCount val="3"/>
                  <c:pt idx="0">
                    <c:v>1.2247448713915889</c:v>
                  </c:pt>
                  <c:pt idx="1">
                    <c:v>2.3021728866442679</c:v>
                  </c:pt>
                  <c:pt idx="2">
                    <c:v>1.3416407864998738</c:v>
                  </c:pt>
                </c:numCache>
              </c:numRef>
            </c:plus>
            <c:minus>
              <c:numRef>
                <c:f>(DETI_Indoor!$R$13,DETI_Indoor!$R$28,DETI_Indoor!$R$43)</c:f>
                <c:numCache>
                  <c:formatCode>General</c:formatCode>
                  <c:ptCount val="3"/>
                  <c:pt idx="0">
                    <c:v>2.9233164043600053</c:v>
                  </c:pt>
                  <c:pt idx="1">
                    <c:v>2.7200016176465547</c:v>
                  </c:pt>
                  <c:pt idx="2">
                    <c:v>3.9294855261216721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(DETI_Indoor!$I$13,DETI_Indoor!$I$28,DETI_Indoor!$I$43)</c:f>
              <c:numCache>
                <c:formatCode>General</c:formatCode>
                <c:ptCount val="3"/>
                <c:pt idx="0">
                  <c:v>2710.5574000000001</c:v>
                </c:pt>
                <c:pt idx="1">
                  <c:v>2710.2876000000001</c:v>
                </c:pt>
                <c:pt idx="2">
                  <c:v>2711.0099999999998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0B-4E61-9846-8B3644F8ACD6}"/>
            </c:ext>
          </c:extLst>
        </c:ser>
        <c:ser>
          <c:idx val="2"/>
          <c:order val="2"/>
          <c:tx>
            <c:v>SF8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(DETI_Indoor!$I$18,DETI_Indoor!$I$33,DETI_Indoor!$I$48)</c:f>
              <c:numCache>
                <c:formatCode>General</c:formatCode>
                <c:ptCount val="3"/>
                <c:pt idx="0">
                  <c:v>906.16506000000004</c:v>
                </c:pt>
                <c:pt idx="1">
                  <c:v>908.03891999999996</c:v>
                </c:pt>
                <c:pt idx="2">
                  <c:v>905.23179999999991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0B-4E61-9846-8B3644F8A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4594128"/>
        <c:axId val="464594544"/>
      </c:barChart>
      <c:catAx>
        <c:axId val="4645941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4594544"/>
        <c:crosses val="autoZero"/>
        <c:auto val="1"/>
        <c:lblAlgn val="ctr"/>
        <c:lblOffset val="100"/>
        <c:noMultiLvlLbl val="0"/>
      </c:catAx>
      <c:valAx>
        <c:axId val="46459454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Average</a:t>
                </a:r>
                <a:r>
                  <a:rPr lang="pt-PT" baseline="0"/>
                  <a:t> RTT / ms</a:t>
                </a:r>
                <a:endParaRPr lang="pt-PT"/>
              </a:p>
            </c:rich>
          </c:tx>
          <c:layout>
            <c:manualLayout>
              <c:xMode val="edge"/>
              <c:yMode val="edge"/>
              <c:x val="0.4007672790901136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459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246635323934118"/>
          <c:y val="0.4010386647416469"/>
          <c:w val="8.9051673346139934E-2"/>
          <c:h val="0.194929961134428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100"/>
              <a:t>Variação</a:t>
            </a:r>
            <a:r>
              <a:rPr lang="pt-PT" sz="1100" baseline="0"/>
              <a:t> do RTT com o packet size, no 1º piso</a:t>
            </a:r>
          </a:p>
        </c:rich>
      </c:tx>
      <c:layout>
        <c:manualLayout>
          <c:xMode val="edge"/>
          <c:yMode val="edge"/>
          <c:x val="0.22232658785235984"/>
          <c:y val="7.65982222773049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4654199475065616"/>
          <c:y val="0.21891221930592009"/>
          <c:w val="0.67825612423447068"/>
          <c:h val="0.64682852143482061"/>
        </c:manualLayout>
      </c:layout>
      <c:barChart>
        <c:barDir val="bar"/>
        <c:grouping val="clustered"/>
        <c:varyColors val="0"/>
        <c:ser>
          <c:idx val="0"/>
          <c:order val="0"/>
          <c:tx>
            <c:v>SF12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DETI_Indoor!$R$19:$R$23</c:f>
                <c:numCache>
                  <c:formatCode>General</c:formatCode>
                  <c:ptCount val="5"/>
                  <c:pt idx="0">
                    <c:v>1.5436791117326918</c:v>
                  </c:pt>
                  <c:pt idx="1">
                    <c:v>4.0196988320022475</c:v>
                  </c:pt>
                  <c:pt idx="2">
                    <c:v>3.4206501136480973</c:v>
                  </c:pt>
                  <c:pt idx="3">
                    <c:v>4.4339285289679911</c:v>
                  </c:pt>
                  <c:pt idx="4">
                    <c:v>2.2611059240998892</c:v>
                  </c:pt>
                </c:numCache>
              </c:numRef>
            </c:plus>
            <c:minus>
              <c:numRef>
                <c:f>DETI_Indoor!$R$19:$R$23</c:f>
                <c:numCache>
                  <c:formatCode>General</c:formatCode>
                  <c:ptCount val="5"/>
                  <c:pt idx="0">
                    <c:v>1.5436791117326918</c:v>
                  </c:pt>
                  <c:pt idx="1">
                    <c:v>4.0196988320022475</c:v>
                  </c:pt>
                  <c:pt idx="2">
                    <c:v>3.4206501136480973</c:v>
                  </c:pt>
                  <c:pt idx="3">
                    <c:v>4.4339285289679911</c:v>
                  </c:pt>
                  <c:pt idx="4">
                    <c:v>2.2611059240998892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DETI_Indoor!$C$19:$C$23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DETI_Indoor!$I$19:$I$23</c:f>
              <c:numCache>
                <c:formatCode>General</c:formatCode>
                <c:ptCount val="5"/>
                <c:pt idx="0">
                  <c:v>3799.0038</c:v>
                </c:pt>
                <c:pt idx="1">
                  <c:v>5439.2808000000005</c:v>
                </c:pt>
                <c:pt idx="2">
                  <c:v>7076.0762000000004</c:v>
                </c:pt>
                <c:pt idx="3">
                  <c:v>8710.5811999999987</c:v>
                </c:pt>
                <c:pt idx="4">
                  <c:v>10346.23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7D-40E8-BB05-7FA478B2D3DC}"/>
            </c:ext>
          </c:extLst>
        </c:ser>
        <c:ser>
          <c:idx val="1"/>
          <c:order val="1"/>
          <c:tx>
            <c:v>SF10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DETI_Indoor!$R$24:$R$28</c:f>
                <c:numCache>
                  <c:formatCode>General</c:formatCode>
                  <c:ptCount val="5"/>
                  <c:pt idx="0">
                    <c:v>0.14426953940456225</c:v>
                  </c:pt>
                  <c:pt idx="1">
                    <c:v>2.6711750597817558</c:v>
                  </c:pt>
                  <c:pt idx="2">
                    <c:v>3.5217792094337761</c:v>
                  </c:pt>
                  <c:pt idx="3">
                    <c:v>3.8468947867077685</c:v>
                  </c:pt>
                  <c:pt idx="4">
                    <c:v>2.7200016176465547</c:v>
                  </c:pt>
                </c:numCache>
              </c:numRef>
            </c:plus>
            <c:minus>
              <c:numRef>
                <c:f>DETI_Indoor!$R$24:$R$28</c:f>
                <c:numCache>
                  <c:formatCode>General</c:formatCode>
                  <c:ptCount val="5"/>
                  <c:pt idx="0">
                    <c:v>0.14426953940456225</c:v>
                  </c:pt>
                  <c:pt idx="1">
                    <c:v>2.6711750597817558</c:v>
                  </c:pt>
                  <c:pt idx="2">
                    <c:v>3.5217792094337761</c:v>
                  </c:pt>
                  <c:pt idx="3">
                    <c:v>3.8468947867077685</c:v>
                  </c:pt>
                  <c:pt idx="4">
                    <c:v>2.7200016176465547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DETI_Indoor!$C$19:$C$23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DETI_Indoor!$I$24:$I$28</c:f>
              <c:numCache>
                <c:formatCode>General</c:formatCode>
                <c:ptCount val="5"/>
                <c:pt idx="0">
                  <c:v>1079.6677999999999</c:v>
                </c:pt>
                <c:pt idx="1">
                  <c:v>1491.5152</c:v>
                </c:pt>
                <c:pt idx="2">
                  <c:v>1899.8523999999998</c:v>
                </c:pt>
                <c:pt idx="3">
                  <c:v>2304.6729999999998</c:v>
                </c:pt>
                <c:pt idx="4">
                  <c:v>2710.2876000000001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7D-40E8-BB05-7FA478B2D3DC}"/>
            </c:ext>
          </c:extLst>
        </c:ser>
        <c:ser>
          <c:idx val="2"/>
          <c:order val="2"/>
          <c:tx>
            <c:v>SF8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DETI_Indoor!$R$29:$R$33</c:f>
                <c:numCache>
                  <c:formatCode>General</c:formatCode>
                  <c:ptCount val="5"/>
                  <c:pt idx="0">
                    <c:v>1.0471092980200278</c:v>
                  </c:pt>
                  <c:pt idx="1">
                    <c:v>3.593275713050716</c:v>
                  </c:pt>
                  <c:pt idx="2">
                    <c:v>4.2417974698233714</c:v>
                  </c:pt>
                  <c:pt idx="3">
                    <c:v>3.3633135390564131</c:v>
                  </c:pt>
                  <c:pt idx="4">
                    <c:v>2.6991444889075522</c:v>
                  </c:pt>
                </c:numCache>
              </c:numRef>
            </c:plus>
            <c:minus>
              <c:numRef>
                <c:f>DETI_Indoor!$R$29:$R$33</c:f>
                <c:numCache>
                  <c:formatCode>General</c:formatCode>
                  <c:ptCount val="5"/>
                  <c:pt idx="0">
                    <c:v>1.0471092980200278</c:v>
                  </c:pt>
                  <c:pt idx="1">
                    <c:v>3.593275713050716</c:v>
                  </c:pt>
                  <c:pt idx="2">
                    <c:v>4.2417974698233714</c:v>
                  </c:pt>
                  <c:pt idx="3">
                    <c:v>3.3633135390564131</c:v>
                  </c:pt>
                  <c:pt idx="4">
                    <c:v>2.6991444889075522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DETI_Indoor!$C$19:$C$23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DETI_Indoor!$I$29:$I$33</c:f>
              <c:numCache>
                <c:formatCode>General</c:formatCode>
                <c:ptCount val="5"/>
                <c:pt idx="0">
                  <c:v>402.59598</c:v>
                </c:pt>
                <c:pt idx="1">
                  <c:v>539.87859999999989</c:v>
                </c:pt>
                <c:pt idx="2">
                  <c:v>659.57190000000003</c:v>
                </c:pt>
                <c:pt idx="3">
                  <c:v>787.61712000000011</c:v>
                </c:pt>
                <c:pt idx="4">
                  <c:v>908.03891999999996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7D-40E8-BB05-7FA478B2D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4594128"/>
        <c:axId val="464594544"/>
      </c:barChart>
      <c:catAx>
        <c:axId val="46459412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Packet Size /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4594544"/>
        <c:crosses val="autoZero"/>
        <c:auto val="1"/>
        <c:lblAlgn val="ctr"/>
        <c:lblOffset val="100"/>
        <c:noMultiLvlLbl val="0"/>
      </c:catAx>
      <c:valAx>
        <c:axId val="464594544"/>
        <c:scaling>
          <c:orientation val="minMax"/>
          <c:max val="1100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Average</a:t>
                </a:r>
                <a:r>
                  <a:rPr lang="pt-PT" baseline="0"/>
                  <a:t> RTT / ms</a:t>
                </a:r>
                <a:endParaRPr lang="pt-PT"/>
              </a:p>
            </c:rich>
          </c:tx>
          <c:layout>
            <c:manualLayout>
              <c:xMode val="edge"/>
              <c:yMode val="edge"/>
              <c:x val="0.40468801968464524"/>
              <c:y val="0.877631200912223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459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246635323934118"/>
          <c:y val="0.4010386647416469"/>
          <c:w val="8.9051673346139934E-2"/>
          <c:h val="0.194929961134428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200"/>
              <a:t>Variação</a:t>
            </a:r>
            <a:r>
              <a:rPr lang="pt-PT" sz="1200" baseline="0"/>
              <a:t> do RTT com o Packet Size, para 250 m</a:t>
            </a:r>
            <a:endParaRPr lang="pt-PT" sz="1200"/>
          </a:p>
        </c:rich>
      </c:tx>
      <c:layout>
        <c:manualLayout>
          <c:xMode val="edge"/>
          <c:yMode val="edge"/>
          <c:x val="0.19977584568676107"/>
          <c:y val="7.14941882479458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4654199475065616"/>
          <c:y val="0.21891221930592009"/>
          <c:w val="0.67825612423447068"/>
          <c:h val="0.64682852143482061"/>
        </c:manualLayout>
      </c:layout>
      <c:barChart>
        <c:barDir val="bar"/>
        <c:grouping val="clustered"/>
        <c:varyColors val="0"/>
        <c:ser>
          <c:idx val="0"/>
          <c:order val="0"/>
          <c:tx>
            <c:v>SF12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Outdoor!$T$41:$T$45</c:f>
                <c:numCache>
                  <c:formatCode>General</c:formatCode>
                  <c:ptCount val="5"/>
                  <c:pt idx="0">
                    <c:v>3.2863353450309964</c:v>
                  </c:pt>
                  <c:pt idx="1">
                    <c:v>0.44721359549995793</c:v>
                  </c:pt>
                  <c:pt idx="2">
                    <c:v>0.54772255750516607</c:v>
                  </c:pt>
                  <c:pt idx="3">
                    <c:v>1.9235384061671343</c:v>
                  </c:pt>
                  <c:pt idx="4">
                    <c:v>0.89442719099991586</c:v>
                  </c:pt>
                </c:numCache>
              </c:numRef>
            </c:plus>
            <c:minus>
              <c:numRef>
                <c:f>Outdoor!$T$41:$T$45</c:f>
                <c:numCache>
                  <c:formatCode>General</c:formatCode>
                  <c:ptCount val="5"/>
                  <c:pt idx="0">
                    <c:v>3.2863353450309964</c:v>
                  </c:pt>
                  <c:pt idx="1">
                    <c:v>0.44721359549995793</c:v>
                  </c:pt>
                  <c:pt idx="2">
                    <c:v>0.54772255750516607</c:v>
                  </c:pt>
                  <c:pt idx="3">
                    <c:v>1.9235384061671343</c:v>
                  </c:pt>
                  <c:pt idx="4">
                    <c:v>0.89442719099991586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Outdoor!$D$41:$D$45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Outdoor!$J$41:$J$45</c:f>
              <c:numCache>
                <c:formatCode>General</c:formatCode>
                <c:ptCount val="5"/>
                <c:pt idx="0">
                  <c:v>3797.9544000000001</c:v>
                </c:pt>
                <c:pt idx="1">
                  <c:v>5438.5192000000006</c:v>
                </c:pt>
                <c:pt idx="2">
                  <c:v>7075.3029999999999</c:v>
                </c:pt>
                <c:pt idx="3">
                  <c:v>8709.5044000000016</c:v>
                </c:pt>
                <c:pt idx="4">
                  <c:v>10343.647999999999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D3-494F-AA70-54A85ED70CBD}"/>
            </c:ext>
          </c:extLst>
        </c:ser>
        <c:ser>
          <c:idx val="1"/>
          <c:order val="1"/>
          <c:tx>
            <c:v>SF10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Outdoor!$T$46:$T$50</c:f>
                <c:numCache>
                  <c:formatCode>General</c:formatCode>
                  <c:ptCount val="5"/>
                  <c:pt idx="0">
                    <c:v>0.44721359549995793</c:v>
                  </c:pt>
                  <c:pt idx="1">
                    <c:v>1.3038404810405297</c:v>
                  </c:pt>
                  <c:pt idx="2">
                    <c:v>1</c:v>
                  </c:pt>
                  <c:pt idx="3">
                    <c:v>0.89442719099991586</c:v>
                  </c:pt>
                  <c:pt idx="4">
                    <c:v>1.9235384061671343</c:v>
                  </c:pt>
                </c:numCache>
              </c:numRef>
            </c:plus>
            <c:minus>
              <c:numRef>
                <c:f>Outdoor!$T$46:$T$50</c:f>
                <c:numCache>
                  <c:formatCode>General</c:formatCode>
                  <c:ptCount val="5"/>
                  <c:pt idx="0">
                    <c:v>0.44721359549995793</c:v>
                  </c:pt>
                  <c:pt idx="1">
                    <c:v>1.3038404810405297</c:v>
                  </c:pt>
                  <c:pt idx="2">
                    <c:v>1</c:v>
                  </c:pt>
                  <c:pt idx="3">
                    <c:v>0.89442719099991586</c:v>
                  </c:pt>
                  <c:pt idx="4">
                    <c:v>1.9235384061671343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Outdoor!$D$41:$D$45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Outdoor!$J$46:$J$50</c:f>
              <c:numCache>
                <c:formatCode>General</c:formatCode>
                <c:ptCount val="5"/>
                <c:pt idx="0">
                  <c:v>1120.3701999999998</c:v>
                </c:pt>
                <c:pt idx="1">
                  <c:v>1531.4479999999999</c:v>
                </c:pt>
                <c:pt idx="2">
                  <c:v>1939.9515999999999</c:v>
                </c:pt>
                <c:pt idx="3">
                  <c:v>2345.8656000000001</c:v>
                </c:pt>
                <c:pt idx="4">
                  <c:v>2749.7552000000001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D3-494F-AA70-54A85ED70CBD}"/>
            </c:ext>
          </c:extLst>
        </c:ser>
        <c:ser>
          <c:idx val="2"/>
          <c:order val="2"/>
          <c:tx>
            <c:v>SF8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Outdoor!$T$51:$T$55</c:f>
                <c:numCache>
                  <c:formatCode>General</c:formatCode>
                  <c:ptCount val="5"/>
                  <c:pt idx="0">
                    <c:v>0.44721359549995793</c:v>
                  </c:pt>
                  <c:pt idx="1">
                    <c:v>0.44721359549995793</c:v>
                  </c:pt>
                  <c:pt idx="2">
                    <c:v>0.44721359549995793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Outdoor!$T$51:$T$55</c:f>
                <c:numCache>
                  <c:formatCode>General</c:formatCode>
                  <c:ptCount val="5"/>
                  <c:pt idx="0">
                    <c:v>0.44721359549995793</c:v>
                  </c:pt>
                  <c:pt idx="1">
                    <c:v>0.44721359549995793</c:v>
                  </c:pt>
                  <c:pt idx="2">
                    <c:v>0.44721359549995793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Outdoor!$J$51:$J$55</c:f>
              <c:numCache>
                <c:formatCode>General</c:formatCode>
                <c:ptCount val="5"/>
                <c:pt idx="0">
                  <c:v>401.75662</c:v>
                </c:pt>
                <c:pt idx="1">
                  <c:v>537.25743999999997</c:v>
                </c:pt>
                <c:pt idx="2">
                  <c:v>658.28500000000008</c:v>
                </c:pt>
                <c:pt idx="3">
                  <c:v>787.58302000000003</c:v>
                </c:pt>
                <c:pt idx="4">
                  <c:v>905.58529999999996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D3-494F-AA70-54A85ED70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4594128"/>
        <c:axId val="464594544"/>
      </c:barChart>
      <c:catAx>
        <c:axId val="46459412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Packet</a:t>
                </a:r>
                <a:r>
                  <a:rPr lang="pt-PT" baseline="0"/>
                  <a:t> Size / bytes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4594544"/>
        <c:crosses val="autoZero"/>
        <c:auto val="1"/>
        <c:lblAlgn val="ctr"/>
        <c:lblOffset val="100"/>
        <c:noMultiLvlLbl val="0"/>
      </c:catAx>
      <c:valAx>
        <c:axId val="464594544"/>
        <c:scaling>
          <c:orientation val="minMax"/>
          <c:max val="120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Average</a:t>
                </a:r>
                <a:r>
                  <a:rPr lang="pt-PT" baseline="0"/>
                  <a:t> RTT / ms</a:t>
                </a:r>
                <a:endParaRPr lang="pt-PT"/>
              </a:p>
            </c:rich>
          </c:tx>
          <c:layout>
            <c:manualLayout>
              <c:xMode val="edge"/>
              <c:yMode val="edge"/>
              <c:x val="0.4007672790901136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459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177734033245854"/>
          <c:y val="0.27141513560804897"/>
          <c:w val="0.10155599300087491"/>
          <c:h val="0.2215212160979877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100"/>
              <a:t>Variação</a:t>
            </a:r>
            <a:r>
              <a:rPr lang="pt-PT" sz="1100" baseline="0"/>
              <a:t> do RTT com a distância, para 50 bytes</a:t>
            </a:r>
          </a:p>
        </c:rich>
      </c:tx>
      <c:layout>
        <c:manualLayout>
          <c:xMode val="edge"/>
          <c:yMode val="edge"/>
          <c:x val="0.14513188976377953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4654199475065616"/>
          <c:y val="0.21891221930592009"/>
          <c:w val="0.67825612423447068"/>
          <c:h val="0.64682852143482061"/>
        </c:manualLayout>
      </c:layout>
      <c:barChart>
        <c:barDir val="bar"/>
        <c:grouping val="clustered"/>
        <c:varyColors val="0"/>
        <c:ser>
          <c:idx val="0"/>
          <c:order val="0"/>
          <c:tx>
            <c:v>SF12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(Outdoor!$S$41,Outdoor!$S$56,Outdoor!$S$71,Outdoor!$S$86,Outdoor!$S$101)</c:f>
                <c:numCache>
                  <c:formatCode>General</c:formatCode>
                  <c:ptCount val="5"/>
                  <c:pt idx="0">
                    <c:v>0.23775996298786284</c:v>
                  </c:pt>
                  <c:pt idx="1">
                    <c:v>1.2924823789900866</c:v>
                  </c:pt>
                  <c:pt idx="2">
                    <c:v>1.1410034180493025</c:v>
                  </c:pt>
                  <c:pt idx="3">
                    <c:v>1.8844117649812231</c:v>
                  </c:pt>
                  <c:pt idx="4">
                    <c:v>1.0392745065669946</c:v>
                  </c:pt>
                </c:numCache>
              </c:numRef>
            </c:plus>
            <c:minus>
              <c:numRef>
                <c:f>(Outdoor!$S$41,Outdoor!$S$56,Outdoor!$S$71,Outdoor!$S$86,Outdoor!$S$101)</c:f>
                <c:numCache>
                  <c:formatCode>General</c:formatCode>
                  <c:ptCount val="5"/>
                  <c:pt idx="0">
                    <c:v>0.23775996298786284</c:v>
                  </c:pt>
                  <c:pt idx="1">
                    <c:v>1.2924823789900866</c:v>
                  </c:pt>
                  <c:pt idx="2">
                    <c:v>1.1410034180493025</c:v>
                  </c:pt>
                  <c:pt idx="3">
                    <c:v>1.8844117649812231</c:v>
                  </c:pt>
                  <c:pt idx="4">
                    <c:v>1.0392745065669946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(Outdoor!$C$41,Outdoor!$C$56,Outdoor!$C$71,Outdoor!$C$86,Outdoor!$C$101)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</c:numCache>
            </c:numRef>
          </c:cat>
          <c:val>
            <c:numRef>
              <c:f>(Outdoor!$J$41,Outdoor!$J$56,Outdoor!$J$71,Outdoor!$J$86,Outdoor!$J$101)</c:f>
              <c:numCache>
                <c:formatCode>General</c:formatCode>
                <c:ptCount val="5"/>
                <c:pt idx="0">
                  <c:v>3797.9544000000001</c:v>
                </c:pt>
                <c:pt idx="1">
                  <c:v>3699.8878000000004</c:v>
                </c:pt>
                <c:pt idx="2">
                  <c:v>3797.9014000000002</c:v>
                </c:pt>
                <c:pt idx="3">
                  <c:v>3800.1017999999995</c:v>
                </c:pt>
                <c:pt idx="4">
                  <c:v>3797.8369999999995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0-41E8-ABE2-B6E2FD2AA5C1}"/>
            </c:ext>
          </c:extLst>
        </c:ser>
        <c:ser>
          <c:idx val="1"/>
          <c:order val="1"/>
          <c:tx>
            <c:v>SF10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(Outdoor!$S$46,Outdoor!$S$61,Outdoor!$S$76,Outdoor!$S$91,Outdoor!$S$106)</c:f>
                <c:numCache>
                  <c:formatCode>General</c:formatCode>
                  <c:ptCount val="5"/>
                  <c:pt idx="0">
                    <c:v>0.78873011860840714</c:v>
                  </c:pt>
                  <c:pt idx="1">
                    <c:v>0.86638605713618178</c:v>
                  </c:pt>
                  <c:pt idx="2">
                    <c:v>0.77562826147582009</c:v>
                  </c:pt>
                  <c:pt idx="3">
                    <c:v>3.0888313000227137</c:v>
                  </c:pt>
                  <c:pt idx="4">
                    <c:v>1.3497113395093279</c:v>
                  </c:pt>
                </c:numCache>
              </c:numRef>
            </c:plus>
            <c:minus>
              <c:numRef>
                <c:f>(Outdoor!$S$46,Outdoor!$S$61,Outdoor!$S$76,Outdoor!$S$91,Outdoor!$S$106)</c:f>
                <c:numCache>
                  <c:formatCode>General</c:formatCode>
                  <c:ptCount val="5"/>
                  <c:pt idx="0">
                    <c:v>0.78873011860840714</c:v>
                  </c:pt>
                  <c:pt idx="1">
                    <c:v>0.86638605713618178</c:v>
                  </c:pt>
                  <c:pt idx="2">
                    <c:v>0.77562826147582009</c:v>
                  </c:pt>
                  <c:pt idx="3">
                    <c:v>3.0888313000227137</c:v>
                  </c:pt>
                  <c:pt idx="4">
                    <c:v>1.3497113395093279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(Outdoor!$C$41,Outdoor!$C$56,Outdoor!$C$71,Outdoor!$C$86,Outdoor!$C$101)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</c:numCache>
            </c:numRef>
          </c:cat>
          <c:val>
            <c:numRef>
              <c:f>(Outdoor!$J$46,Outdoor!$J$61,Outdoor!$J$76,Outdoor!$J$91,Outdoor!$J$106)</c:f>
              <c:numCache>
                <c:formatCode>General</c:formatCode>
                <c:ptCount val="5"/>
                <c:pt idx="0">
                  <c:v>1120.3701999999998</c:v>
                </c:pt>
                <c:pt idx="1">
                  <c:v>1120.3686</c:v>
                </c:pt>
                <c:pt idx="2">
                  <c:v>1120.4028000000001</c:v>
                </c:pt>
                <c:pt idx="3">
                  <c:v>1122.7414000000001</c:v>
                </c:pt>
                <c:pt idx="4">
                  <c:v>1121.9247999999998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70-41E8-ABE2-B6E2FD2AA5C1}"/>
            </c:ext>
          </c:extLst>
        </c:ser>
        <c:ser>
          <c:idx val="2"/>
          <c:order val="2"/>
          <c:tx>
            <c:v>SF8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(Outdoor!$S$51,Outdoor!$S$66,Outdoor!$S$81,Outdoor!$S$96)</c:f>
                <c:numCache>
                  <c:formatCode>General</c:formatCode>
                  <c:ptCount val="4"/>
                  <c:pt idx="0">
                    <c:v>0.53804049754642691</c:v>
                  </c:pt>
                  <c:pt idx="1">
                    <c:v>0.84189871005958061</c:v>
                  </c:pt>
                  <c:pt idx="2">
                    <c:v>0.92257641255346556</c:v>
                  </c:pt>
                  <c:pt idx="3">
                    <c:v>1.1158667693770674</c:v>
                  </c:pt>
                </c:numCache>
              </c:numRef>
            </c:plus>
            <c:minus>
              <c:numRef>
                <c:f>(Outdoor!$S$51,Outdoor!$S$66,Outdoor!$S$81,Outdoor!$S$96)</c:f>
                <c:numCache>
                  <c:formatCode>General</c:formatCode>
                  <c:ptCount val="4"/>
                  <c:pt idx="0">
                    <c:v>0.53804049754642691</c:v>
                  </c:pt>
                  <c:pt idx="1">
                    <c:v>0.84189871005958061</c:v>
                  </c:pt>
                  <c:pt idx="2">
                    <c:v>0.92257641255346556</c:v>
                  </c:pt>
                  <c:pt idx="3">
                    <c:v>1.1158667693770674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(Outdoor!$C$41,Outdoor!$C$56,Outdoor!$C$71,Outdoor!$C$86,Outdoor!$C$101)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</c:numCache>
            </c:numRef>
          </c:cat>
          <c:val>
            <c:numRef>
              <c:f>(Outdoor!$J$51,Outdoor!$J$66,Outdoor!$J$81,Outdoor!$J$96)</c:f>
              <c:numCache>
                <c:formatCode>General</c:formatCode>
                <c:ptCount val="4"/>
                <c:pt idx="0">
                  <c:v>401.75662</c:v>
                </c:pt>
                <c:pt idx="1">
                  <c:v>402.95324000000005</c:v>
                </c:pt>
                <c:pt idx="2">
                  <c:v>403.17071999999996</c:v>
                </c:pt>
                <c:pt idx="3">
                  <c:v>402.70382000000006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70-41E8-ABE2-B6E2FD2AA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4594128"/>
        <c:axId val="464594544"/>
      </c:barChart>
      <c:catAx>
        <c:axId val="46459412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Distância / metros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4594544"/>
        <c:crosses val="autoZero"/>
        <c:auto val="1"/>
        <c:lblAlgn val="ctr"/>
        <c:lblOffset val="100"/>
        <c:noMultiLvlLbl val="0"/>
      </c:catAx>
      <c:valAx>
        <c:axId val="464594544"/>
        <c:scaling>
          <c:orientation val="minMax"/>
          <c:max val="40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Average</a:t>
                </a:r>
                <a:r>
                  <a:rPr lang="pt-PT" baseline="0"/>
                  <a:t> RTT / ms</a:t>
                </a:r>
                <a:endParaRPr lang="pt-PT"/>
              </a:p>
            </c:rich>
          </c:tx>
          <c:layout>
            <c:manualLayout>
              <c:xMode val="edge"/>
              <c:yMode val="edge"/>
              <c:x val="0.4007672790901136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459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677734033245856"/>
          <c:y val="0.43935513269174686"/>
          <c:w val="0.10155599300087491"/>
          <c:h val="0.221521216097987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100"/>
              <a:t>Variação</a:t>
            </a:r>
            <a:r>
              <a:rPr lang="pt-PT" sz="1100" baseline="0"/>
              <a:t> do RSSI com a distância, para 50 bytes</a:t>
            </a:r>
          </a:p>
        </c:rich>
      </c:tx>
      <c:layout>
        <c:manualLayout>
          <c:xMode val="edge"/>
          <c:yMode val="edge"/>
          <c:x val="0.14513188976377953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4654199475065616"/>
          <c:y val="0.21891221930592009"/>
          <c:w val="0.67825612423447068"/>
          <c:h val="0.64682852143482061"/>
        </c:manualLayout>
      </c:layout>
      <c:barChart>
        <c:barDir val="bar"/>
        <c:grouping val="clustered"/>
        <c:varyColors val="0"/>
        <c:ser>
          <c:idx val="0"/>
          <c:order val="0"/>
          <c:tx>
            <c:v>SF12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(Outdoor!$T$41,Outdoor!$T$46,Outdoor!$T$51,Outdoor!$T$56,Outdoor!$T$61,Outdoor!$T$66,Outdoor!$T$71,Outdoor!$T$76,Outdoor!$T$81,Outdoor!$T$86,Outdoor!$T$91,Outdoor!$T$96,Outdoor!$T$101,Outdoor!$T$106)</c:f>
                <c:numCache>
                  <c:formatCode>General</c:formatCode>
                  <c:ptCount val="14"/>
                  <c:pt idx="0">
                    <c:v>3.2863353450309964</c:v>
                  </c:pt>
                  <c:pt idx="1">
                    <c:v>0.44721359549995793</c:v>
                  </c:pt>
                  <c:pt idx="2">
                    <c:v>0.44721359549995793</c:v>
                  </c:pt>
                  <c:pt idx="3">
                    <c:v>3.2093613071762421</c:v>
                  </c:pt>
                  <c:pt idx="4">
                    <c:v>0.89442719099991586</c:v>
                  </c:pt>
                  <c:pt idx="5">
                    <c:v>1.0954451150103321</c:v>
                  </c:pt>
                  <c:pt idx="6">
                    <c:v>2.9664793948382648</c:v>
                  </c:pt>
                  <c:pt idx="7">
                    <c:v>0.70710678118654757</c:v>
                  </c:pt>
                  <c:pt idx="8">
                    <c:v>0.44721359549995793</c:v>
                  </c:pt>
                  <c:pt idx="9">
                    <c:v>1.8708286933869707</c:v>
                  </c:pt>
                  <c:pt idx="10">
                    <c:v>0.83666002653407556</c:v>
                  </c:pt>
                  <c:pt idx="11">
                    <c:v>0.89442719099991586</c:v>
                  </c:pt>
                  <c:pt idx="12">
                    <c:v>1</c:v>
                  </c:pt>
                  <c:pt idx="13">
                    <c:v>1.8165902124584949</c:v>
                  </c:pt>
                </c:numCache>
              </c:numRef>
            </c:plus>
            <c:minus>
              <c:numRef>
                <c:f>(Outdoor!$T$41,Outdoor!$T$46,Outdoor!$T$51,Outdoor!$T$56,Outdoor!$T$61,Outdoor!$T$66,Outdoor!$T$71,Outdoor!$T$76,Outdoor!$T$81,Outdoor!$T$86,Outdoor!$T$91,Outdoor!$T$96,Outdoor!$T$101,Outdoor!$T$106)</c:f>
                <c:numCache>
                  <c:formatCode>General</c:formatCode>
                  <c:ptCount val="14"/>
                  <c:pt idx="0">
                    <c:v>3.2863353450309964</c:v>
                  </c:pt>
                  <c:pt idx="1">
                    <c:v>0.44721359549995793</c:v>
                  </c:pt>
                  <c:pt idx="2">
                    <c:v>0.44721359549995793</c:v>
                  </c:pt>
                  <c:pt idx="3">
                    <c:v>3.2093613071762421</c:v>
                  </c:pt>
                  <c:pt idx="4">
                    <c:v>0.89442719099991586</c:v>
                  </c:pt>
                  <c:pt idx="5">
                    <c:v>1.0954451150103321</c:v>
                  </c:pt>
                  <c:pt idx="6">
                    <c:v>2.9664793948382648</c:v>
                  </c:pt>
                  <c:pt idx="7">
                    <c:v>0.70710678118654757</c:v>
                  </c:pt>
                  <c:pt idx="8">
                    <c:v>0.44721359549995793</c:v>
                  </c:pt>
                  <c:pt idx="9">
                    <c:v>1.8708286933869707</c:v>
                  </c:pt>
                  <c:pt idx="10">
                    <c:v>0.83666002653407556</c:v>
                  </c:pt>
                  <c:pt idx="11">
                    <c:v>0.89442719099991586</c:v>
                  </c:pt>
                  <c:pt idx="12">
                    <c:v>1</c:v>
                  </c:pt>
                  <c:pt idx="13">
                    <c:v>1.8165902124584949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(Outdoor!$C$41,Outdoor!$C$56,Outdoor!$C$71,Outdoor!$C$86,Outdoor!$C$101)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</c:numCache>
            </c:numRef>
          </c:cat>
          <c:val>
            <c:numRef>
              <c:f>(Outdoor!$Q$41,Outdoor!$Q$56,Outdoor!$Q$71,Outdoor!$Q$86,Outdoor!$Q$101)</c:f>
              <c:numCache>
                <c:formatCode>General</c:formatCode>
                <c:ptCount val="5"/>
                <c:pt idx="0">
                  <c:v>-102.6</c:v>
                </c:pt>
                <c:pt idx="1">
                  <c:v>-128.6</c:v>
                </c:pt>
                <c:pt idx="2">
                  <c:v>-121.4</c:v>
                </c:pt>
                <c:pt idx="3">
                  <c:v>-128</c:v>
                </c:pt>
                <c:pt idx="4">
                  <c:v>-124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C-472D-8A40-65FB058E16B0}"/>
            </c:ext>
          </c:extLst>
        </c:ser>
        <c:ser>
          <c:idx val="1"/>
          <c:order val="1"/>
          <c:tx>
            <c:v>SF10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(Outdoor!$C$41,Outdoor!$C$56,Outdoor!$C$71,Outdoor!$C$86,Outdoor!$C$101)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</c:numCache>
            </c:numRef>
          </c:cat>
          <c:val>
            <c:numRef>
              <c:f>(Outdoor!$Q$46,Outdoor!$Q$61,Outdoor!$Q$76,Outdoor!$Q$91,Outdoor!$Q$106)</c:f>
              <c:numCache>
                <c:formatCode>General</c:formatCode>
                <c:ptCount val="5"/>
                <c:pt idx="0">
                  <c:v>-109.2</c:v>
                </c:pt>
                <c:pt idx="1">
                  <c:v>-113.6</c:v>
                </c:pt>
                <c:pt idx="2">
                  <c:v>-116</c:v>
                </c:pt>
                <c:pt idx="3">
                  <c:v>-130.19999999999999</c:v>
                </c:pt>
                <c:pt idx="4">
                  <c:v>-125.4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2C-472D-8A40-65FB058E16B0}"/>
            </c:ext>
          </c:extLst>
        </c:ser>
        <c:ser>
          <c:idx val="2"/>
          <c:order val="2"/>
          <c:tx>
            <c:v>SF8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(Outdoor!$C$41,Outdoor!$C$56,Outdoor!$C$71,Outdoor!$C$86,Outdoor!$C$101)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</c:numCache>
            </c:numRef>
          </c:cat>
          <c:val>
            <c:numRef>
              <c:f>(Outdoor!$Q$51,Outdoor!$Q$66,Outdoor!$Q$81,Outdoor!$Q$96)</c:f>
              <c:numCache>
                <c:formatCode>General</c:formatCode>
                <c:ptCount val="4"/>
                <c:pt idx="0">
                  <c:v>-100.8</c:v>
                </c:pt>
                <c:pt idx="1">
                  <c:v>-114.8</c:v>
                </c:pt>
                <c:pt idx="2">
                  <c:v>-120.2</c:v>
                </c:pt>
                <c:pt idx="3">
                  <c:v>-108.6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2C-472D-8A40-65FB058E1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4594128"/>
        <c:axId val="464594544"/>
      </c:barChart>
      <c:catAx>
        <c:axId val="464594128"/>
        <c:scaling>
          <c:orientation val="maxMin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Distância / metros</a:t>
                </a:r>
              </a:p>
            </c:rich>
          </c:tx>
          <c:layout>
            <c:manualLayout>
              <c:xMode val="edge"/>
              <c:yMode val="edge"/>
              <c:x val="2.2020341207349085E-2"/>
              <c:y val="0.3524653689122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4594544"/>
        <c:crosses val="autoZero"/>
        <c:auto val="1"/>
        <c:lblAlgn val="ctr"/>
        <c:lblOffset val="100"/>
        <c:noMultiLvlLbl val="0"/>
      </c:catAx>
      <c:valAx>
        <c:axId val="464594544"/>
        <c:scaling>
          <c:orientation val="maxMin"/>
          <c:max val="0"/>
          <c:min val="-1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Average</a:t>
                </a:r>
                <a:r>
                  <a:rPr lang="pt-PT" baseline="0"/>
                  <a:t> RSSI / dB</a:t>
                </a:r>
                <a:endParaRPr lang="pt-PT"/>
              </a:p>
            </c:rich>
          </c:tx>
          <c:layout>
            <c:manualLayout>
              <c:xMode val="edge"/>
              <c:yMode val="edge"/>
              <c:x val="0.39243394575678042"/>
              <c:y val="0.86805555555555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459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677734033245856"/>
          <c:y val="0.43935513269174686"/>
          <c:w val="0.10155599300087491"/>
          <c:h val="0.221521216097987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100"/>
              <a:t>Variação</a:t>
            </a:r>
            <a:r>
              <a:rPr lang="pt-PT" sz="1100" baseline="0"/>
              <a:t> do RSSI com o Packet size, para 250 m</a:t>
            </a:r>
          </a:p>
        </c:rich>
      </c:tx>
      <c:layout>
        <c:manualLayout>
          <c:xMode val="edge"/>
          <c:yMode val="edge"/>
          <c:x val="0.14513188976377953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4654199475065616"/>
          <c:y val="0.21891221930592009"/>
          <c:w val="0.67825612423447068"/>
          <c:h val="0.64682852143482061"/>
        </c:manualLayout>
      </c:layout>
      <c:barChart>
        <c:barDir val="bar"/>
        <c:grouping val="clustered"/>
        <c:varyColors val="0"/>
        <c:ser>
          <c:idx val="0"/>
          <c:order val="0"/>
          <c:tx>
            <c:v>SF12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Outdoor!$T$41:$T$45</c:f>
                <c:numCache>
                  <c:formatCode>General</c:formatCode>
                  <c:ptCount val="5"/>
                  <c:pt idx="0">
                    <c:v>3.2863353450309964</c:v>
                  </c:pt>
                  <c:pt idx="1">
                    <c:v>0.44721359549995793</c:v>
                  </c:pt>
                  <c:pt idx="2">
                    <c:v>0.54772255750516607</c:v>
                  </c:pt>
                  <c:pt idx="3">
                    <c:v>1.9235384061671343</c:v>
                  </c:pt>
                  <c:pt idx="4">
                    <c:v>0.89442719099991586</c:v>
                  </c:pt>
                </c:numCache>
              </c:numRef>
            </c:plus>
            <c:minus>
              <c:numRef>
                <c:f>Outdoor!$T$41:$T$45</c:f>
                <c:numCache>
                  <c:formatCode>General</c:formatCode>
                  <c:ptCount val="5"/>
                  <c:pt idx="0">
                    <c:v>3.2863353450309964</c:v>
                  </c:pt>
                  <c:pt idx="1">
                    <c:v>0.44721359549995793</c:v>
                  </c:pt>
                  <c:pt idx="2">
                    <c:v>0.54772255750516607</c:v>
                  </c:pt>
                  <c:pt idx="3">
                    <c:v>1.9235384061671343</c:v>
                  </c:pt>
                  <c:pt idx="4">
                    <c:v>0.89442719099991586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Outdoor!$D$51:$D$55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Outdoor!$Q$41:$Q$45</c:f>
              <c:numCache>
                <c:formatCode>General</c:formatCode>
                <c:ptCount val="5"/>
                <c:pt idx="0">
                  <c:v>-102.6</c:v>
                </c:pt>
                <c:pt idx="1">
                  <c:v>-100.8</c:v>
                </c:pt>
                <c:pt idx="2">
                  <c:v>-100.4</c:v>
                </c:pt>
                <c:pt idx="3">
                  <c:v>-99.2</c:v>
                </c:pt>
                <c:pt idx="4">
                  <c:v>-101.4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C4-45FE-9F26-675BC76177F4}"/>
            </c:ext>
          </c:extLst>
        </c:ser>
        <c:ser>
          <c:idx val="1"/>
          <c:order val="1"/>
          <c:tx>
            <c:v>SF10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Outdoor!$T$46:$T$50</c:f>
                <c:numCache>
                  <c:formatCode>General</c:formatCode>
                  <c:ptCount val="5"/>
                  <c:pt idx="0">
                    <c:v>0.44721359549995793</c:v>
                  </c:pt>
                  <c:pt idx="1">
                    <c:v>1.3038404810405297</c:v>
                  </c:pt>
                  <c:pt idx="2">
                    <c:v>1</c:v>
                  </c:pt>
                  <c:pt idx="3">
                    <c:v>0.89442719099991586</c:v>
                  </c:pt>
                  <c:pt idx="4">
                    <c:v>1.9235384061671343</c:v>
                  </c:pt>
                </c:numCache>
              </c:numRef>
            </c:plus>
            <c:minus>
              <c:numRef>
                <c:f>Outdoor!$T$46:$T$50</c:f>
                <c:numCache>
                  <c:formatCode>General</c:formatCode>
                  <c:ptCount val="5"/>
                  <c:pt idx="0">
                    <c:v>0.44721359549995793</c:v>
                  </c:pt>
                  <c:pt idx="1">
                    <c:v>1.3038404810405297</c:v>
                  </c:pt>
                  <c:pt idx="2">
                    <c:v>1</c:v>
                  </c:pt>
                  <c:pt idx="3">
                    <c:v>0.89442719099991586</c:v>
                  </c:pt>
                  <c:pt idx="4">
                    <c:v>1.9235384061671343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Outdoor!$D$51:$D$55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Outdoor!$Q$46:$Q$50</c:f>
              <c:numCache>
                <c:formatCode>General</c:formatCode>
                <c:ptCount val="5"/>
                <c:pt idx="0">
                  <c:v>-109.2</c:v>
                </c:pt>
                <c:pt idx="1">
                  <c:v>-108.8</c:v>
                </c:pt>
                <c:pt idx="2">
                  <c:v>-110</c:v>
                </c:pt>
                <c:pt idx="3">
                  <c:v>-109.4</c:v>
                </c:pt>
                <c:pt idx="4">
                  <c:v>-109.2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C4-45FE-9F26-675BC76177F4}"/>
            </c:ext>
          </c:extLst>
        </c:ser>
        <c:ser>
          <c:idx val="2"/>
          <c:order val="2"/>
          <c:tx>
            <c:v>SF8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Outdoor!$S$51:$S$55</c:f>
                <c:numCache>
                  <c:formatCode>General</c:formatCode>
                  <c:ptCount val="5"/>
                  <c:pt idx="0">
                    <c:v>0.53804049754642691</c:v>
                  </c:pt>
                  <c:pt idx="1">
                    <c:v>2.4275821773938207</c:v>
                  </c:pt>
                  <c:pt idx="2">
                    <c:v>2.5804100623737929</c:v>
                  </c:pt>
                  <c:pt idx="3">
                    <c:v>3.330291028874214</c:v>
                  </c:pt>
                  <c:pt idx="4">
                    <c:v>3.5381502377654703</c:v>
                  </c:pt>
                </c:numCache>
              </c:numRef>
            </c:plus>
            <c:minus>
              <c:numRef>
                <c:f>Outdoor!$S$51:$S$55</c:f>
                <c:numCache>
                  <c:formatCode>General</c:formatCode>
                  <c:ptCount val="5"/>
                  <c:pt idx="0">
                    <c:v>0.53804049754642691</c:v>
                  </c:pt>
                  <c:pt idx="1">
                    <c:v>2.4275821773938207</c:v>
                  </c:pt>
                  <c:pt idx="2">
                    <c:v>2.5804100623737929</c:v>
                  </c:pt>
                  <c:pt idx="3">
                    <c:v>3.330291028874214</c:v>
                  </c:pt>
                  <c:pt idx="4">
                    <c:v>3.5381502377654703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Outdoor!$D$51:$D$55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Outdoor!$Q$51:$Q$55</c:f>
              <c:numCache>
                <c:formatCode>General</c:formatCode>
                <c:ptCount val="5"/>
                <c:pt idx="0">
                  <c:v>-100.8</c:v>
                </c:pt>
                <c:pt idx="1">
                  <c:v>-100.8</c:v>
                </c:pt>
                <c:pt idx="2">
                  <c:v>-101.2</c:v>
                </c:pt>
                <c:pt idx="3">
                  <c:v>-101</c:v>
                </c:pt>
                <c:pt idx="4">
                  <c:v>-101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C4-45FE-9F26-675BC7617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4594128"/>
        <c:axId val="464594544"/>
      </c:barChart>
      <c:catAx>
        <c:axId val="464594128"/>
        <c:scaling>
          <c:orientation val="maxMin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pt-PT"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+mn-lt"/>
                    <a:ea typeface="+mn-ea"/>
                    <a:cs typeface="+mn-cs"/>
                  </a:rPr>
                  <a:t> Packet Size / bytes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pt-PT">
                    <a:solidFill>
                      <a:srgbClr val="000000">
                        <a:lumMod val="65000"/>
                        <a:lumOff val="35000"/>
                      </a:srgbClr>
                    </a:solidFill>
                  </a:defRPr>
                </a:pPr>
                <a:endParaRPr lang="pt-PT" sz="1000" b="0" i="0" u="none" strike="noStrike" kern="1200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+mn-lt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4.4261861217278299E-2"/>
              <c:y val="0.329317184588567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pt-PT" sz="1000" b="0" i="0" u="none" strike="noStrike" kern="1200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4594544"/>
        <c:crosses val="autoZero"/>
        <c:auto val="1"/>
        <c:lblAlgn val="ctr"/>
        <c:lblOffset val="100"/>
        <c:noMultiLvlLbl val="0"/>
      </c:catAx>
      <c:valAx>
        <c:axId val="464594544"/>
        <c:scaling>
          <c:orientation val="maxMin"/>
          <c:min val="-11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Average</a:t>
                </a:r>
                <a:r>
                  <a:rPr lang="pt-PT" baseline="0"/>
                  <a:t> RSSI / dB</a:t>
                </a:r>
                <a:endParaRPr lang="pt-PT"/>
              </a:p>
            </c:rich>
          </c:tx>
          <c:layout>
            <c:manualLayout>
              <c:xMode val="edge"/>
              <c:yMode val="edge"/>
              <c:x val="0.39243394575678042"/>
              <c:y val="0.86805555555555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459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91511248854677"/>
          <c:y val="0.42663240568211419"/>
          <c:w val="0.10155599300087491"/>
          <c:h val="0.221521216097987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200"/>
              <a:t>Variação</a:t>
            </a:r>
            <a:r>
              <a:rPr lang="pt-PT" sz="1200" baseline="0"/>
              <a:t> do RTT com o Packet Size, para 1000 m</a:t>
            </a:r>
            <a:endParaRPr lang="pt-PT" sz="1200"/>
          </a:p>
        </c:rich>
      </c:tx>
      <c:layout>
        <c:manualLayout>
          <c:xMode val="edge"/>
          <c:yMode val="edge"/>
          <c:x val="0.19977584568676107"/>
          <c:y val="7.14941882479458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4654199475065616"/>
          <c:y val="0.21891221930592009"/>
          <c:w val="0.67825612423447068"/>
          <c:h val="0.64682852143482061"/>
        </c:manualLayout>
      </c:layout>
      <c:barChart>
        <c:barDir val="bar"/>
        <c:grouping val="clustered"/>
        <c:varyColors val="0"/>
        <c:ser>
          <c:idx val="0"/>
          <c:order val="0"/>
          <c:tx>
            <c:v>SF12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Outdoor!$S$86:$S$90</c:f>
                <c:numCache>
                  <c:formatCode>General</c:formatCode>
                  <c:ptCount val="5"/>
                  <c:pt idx="0">
                    <c:v>1.8844117649812231</c:v>
                  </c:pt>
                  <c:pt idx="1">
                    <c:v>2.9193297175893327</c:v>
                  </c:pt>
                  <c:pt idx="2">
                    <c:v>3.2020872567748286</c:v>
                  </c:pt>
                  <c:pt idx="3">
                    <c:v>2.8466135494653866</c:v>
                  </c:pt>
                  <c:pt idx="4">
                    <c:v>5.160690845226009</c:v>
                  </c:pt>
                </c:numCache>
              </c:numRef>
            </c:plus>
            <c:minus>
              <c:numRef>
                <c:f>Outdoor!$S$86:$S$90</c:f>
                <c:numCache>
                  <c:formatCode>General</c:formatCode>
                  <c:ptCount val="5"/>
                  <c:pt idx="0">
                    <c:v>1.8844117649812231</c:v>
                  </c:pt>
                  <c:pt idx="1">
                    <c:v>2.9193297175893327</c:v>
                  </c:pt>
                  <c:pt idx="2">
                    <c:v>3.2020872567748286</c:v>
                  </c:pt>
                  <c:pt idx="3">
                    <c:v>2.8466135494653866</c:v>
                  </c:pt>
                  <c:pt idx="4">
                    <c:v>5.160690845226009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Outdoor!$D$91:$D$95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Outdoor!$J$86:$J$90</c:f>
              <c:numCache>
                <c:formatCode>General</c:formatCode>
                <c:ptCount val="5"/>
                <c:pt idx="0">
                  <c:v>3800.1017999999995</c:v>
                </c:pt>
                <c:pt idx="1">
                  <c:v>5438.7499999999991</c:v>
                </c:pt>
                <c:pt idx="2">
                  <c:v>7075.6394</c:v>
                </c:pt>
                <c:pt idx="3">
                  <c:v>8709.4491999999991</c:v>
                </c:pt>
                <c:pt idx="4">
                  <c:v>10343.664000000001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62-452B-9928-4BBEA7A22715}"/>
            </c:ext>
          </c:extLst>
        </c:ser>
        <c:ser>
          <c:idx val="1"/>
          <c:order val="1"/>
          <c:tx>
            <c:v>SF10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Outdoor!$S$91:$S$95</c:f>
                <c:numCache>
                  <c:formatCode>General</c:formatCode>
                  <c:ptCount val="5"/>
                  <c:pt idx="0">
                    <c:v>3.0888313000227137</c:v>
                  </c:pt>
                  <c:pt idx="1">
                    <c:v>1.4750156609338121</c:v>
                  </c:pt>
                  <c:pt idx="2">
                    <c:v>3.5526788202706645</c:v>
                  </c:pt>
                  <c:pt idx="3">
                    <c:v>3.332258588405137</c:v>
                  </c:pt>
                  <c:pt idx="4">
                    <c:v>3.3692489519178381</c:v>
                  </c:pt>
                </c:numCache>
              </c:numRef>
            </c:plus>
            <c:minus>
              <c:numRef>
                <c:f>Outdoor!$S$91:$S$95</c:f>
                <c:numCache>
                  <c:formatCode>General</c:formatCode>
                  <c:ptCount val="5"/>
                  <c:pt idx="0">
                    <c:v>3.0888313000227137</c:v>
                  </c:pt>
                  <c:pt idx="1">
                    <c:v>1.4750156609338121</c:v>
                  </c:pt>
                  <c:pt idx="2">
                    <c:v>3.5526788202706645</c:v>
                  </c:pt>
                  <c:pt idx="3">
                    <c:v>3.332258588405137</c:v>
                  </c:pt>
                  <c:pt idx="4">
                    <c:v>3.3692489519178381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Outdoor!$D$91:$D$95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Outdoor!$J$91:$J$95</c:f>
              <c:numCache>
                <c:formatCode>General</c:formatCode>
                <c:ptCount val="5"/>
                <c:pt idx="0">
                  <c:v>1122.7414000000001</c:v>
                </c:pt>
                <c:pt idx="1">
                  <c:v>1535.0442</c:v>
                </c:pt>
                <c:pt idx="2">
                  <c:v>1941.2905999999998</c:v>
                </c:pt>
                <c:pt idx="3">
                  <c:v>2347.0614</c:v>
                </c:pt>
                <c:pt idx="4">
                  <c:v>2752.578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62-452B-9928-4BBEA7A22715}"/>
            </c:ext>
          </c:extLst>
        </c:ser>
        <c:ser>
          <c:idx val="2"/>
          <c:order val="2"/>
          <c:tx>
            <c:v>SF8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Outdoor!$S$96:$S$100</c:f>
                <c:numCache>
                  <c:formatCode>General</c:formatCode>
                  <c:ptCount val="5"/>
                  <c:pt idx="0">
                    <c:v>1.1158667693770674</c:v>
                  </c:pt>
                  <c:pt idx="1">
                    <c:v>2.8184503281058784</c:v>
                  </c:pt>
                  <c:pt idx="2">
                    <c:v>3.7817722743443678</c:v>
                  </c:pt>
                  <c:pt idx="3">
                    <c:v>4.3263384705776238</c:v>
                  </c:pt>
                  <c:pt idx="4">
                    <c:v>3.3004399009829042</c:v>
                  </c:pt>
                </c:numCache>
              </c:numRef>
            </c:plus>
            <c:minus>
              <c:numRef>
                <c:f>Outdoor!$S$96:$S$100</c:f>
                <c:numCache>
                  <c:formatCode>General</c:formatCode>
                  <c:ptCount val="5"/>
                  <c:pt idx="0">
                    <c:v>1.1158667693770674</c:v>
                  </c:pt>
                  <c:pt idx="1">
                    <c:v>2.8184503281058784</c:v>
                  </c:pt>
                  <c:pt idx="2">
                    <c:v>3.7817722743443678</c:v>
                  </c:pt>
                  <c:pt idx="3">
                    <c:v>4.3263384705776238</c:v>
                  </c:pt>
                  <c:pt idx="4">
                    <c:v>3.3004399009829042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Outdoor!$D$91:$D$95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Outdoor!$J$96:$J$100</c:f>
              <c:numCache>
                <c:formatCode>General</c:formatCode>
                <c:ptCount val="5"/>
                <c:pt idx="0">
                  <c:v>402.70382000000006</c:v>
                </c:pt>
                <c:pt idx="1">
                  <c:v>537.54988000000003</c:v>
                </c:pt>
                <c:pt idx="2">
                  <c:v>658.36609999999996</c:v>
                </c:pt>
                <c:pt idx="3">
                  <c:v>787.14962000000003</c:v>
                </c:pt>
                <c:pt idx="4">
                  <c:v>907.15010000000007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62-452B-9928-4BBEA7A22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4594128"/>
        <c:axId val="464594544"/>
      </c:barChart>
      <c:catAx>
        <c:axId val="46459412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Packet</a:t>
                </a:r>
                <a:r>
                  <a:rPr lang="pt-PT" baseline="0"/>
                  <a:t> Size / bytes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4594544"/>
        <c:crosses val="autoZero"/>
        <c:auto val="1"/>
        <c:lblAlgn val="ctr"/>
        <c:lblOffset val="100"/>
        <c:noMultiLvlLbl val="0"/>
      </c:catAx>
      <c:valAx>
        <c:axId val="46459454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Average</a:t>
                </a:r>
                <a:r>
                  <a:rPr lang="pt-PT" baseline="0"/>
                  <a:t> RTT / ms</a:t>
                </a:r>
                <a:endParaRPr lang="pt-PT"/>
              </a:p>
            </c:rich>
          </c:tx>
          <c:layout>
            <c:manualLayout>
              <c:xMode val="edge"/>
              <c:yMode val="edge"/>
              <c:x val="0.4007672790901136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459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177734033245854"/>
          <c:y val="0.27141513560804897"/>
          <c:w val="0.10155599300087491"/>
          <c:h val="0.221521216097987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100"/>
              <a:t>Variação</a:t>
            </a:r>
            <a:r>
              <a:rPr lang="pt-PT" sz="1100" baseline="0"/>
              <a:t> do RTT com a distância, para 250 bytes</a:t>
            </a:r>
          </a:p>
        </c:rich>
      </c:tx>
      <c:layout>
        <c:manualLayout>
          <c:xMode val="edge"/>
          <c:yMode val="edge"/>
          <c:x val="0.14513188976377953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4654199475065616"/>
          <c:y val="0.21891221930592009"/>
          <c:w val="0.67825612423447068"/>
          <c:h val="0.64682852143482061"/>
        </c:manualLayout>
      </c:layout>
      <c:barChart>
        <c:barDir val="bar"/>
        <c:grouping val="clustered"/>
        <c:varyColors val="0"/>
        <c:ser>
          <c:idx val="0"/>
          <c:order val="0"/>
          <c:tx>
            <c:v>SF12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(Outdoor!$C$41,Outdoor!$C$56,Outdoor!$C$71,Outdoor!$C$86,Outdoor!$C$101)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</c:numCache>
            </c:numRef>
          </c:cat>
          <c:val>
            <c:numRef>
              <c:f>(Outdoor!$J$45,Outdoor!$J$60,Outdoor!$J$75,Outdoor!$J$90,Outdoor!$J$105)</c:f>
              <c:numCache>
                <c:formatCode>General</c:formatCode>
                <c:ptCount val="5"/>
                <c:pt idx="0">
                  <c:v>10343.647999999999</c:v>
                </c:pt>
                <c:pt idx="1">
                  <c:v>10244.736000000001</c:v>
                </c:pt>
                <c:pt idx="2">
                  <c:v>10342.106</c:v>
                </c:pt>
                <c:pt idx="3">
                  <c:v>10343.664000000001</c:v>
                </c:pt>
                <c:pt idx="4">
                  <c:v>10343.407999999999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14-4E10-85CD-9D1ACE02446C}"/>
            </c:ext>
          </c:extLst>
        </c:ser>
        <c:ser>
          <c:idx val="1"/>
          <c:order val="1"/>
          <c:tx>
            <c:v>SF10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(Outdoor!$S$45,Outdoor!$S$50,Outdoor!$S$55,Outdoor!$S$60,Outdoor!$S$65,Outdoor!$S$70,Outdoor!$S$75,Outdoor!$S$80,Outdoor!$S$85,Outdoor!$S$90,Outdoor!$S$95,Outdoor!$S$100,Outdoor!$S$105,Outdoor!$S$110)</c:f>
                <c:numCache>
                  <c:formatCode>General</c:formatCode>
                  <c:ptCount val="14"/>
                  <c:pt idx="0">
                    <c:v>3.8278936766844986</c:v>
                  </c:pt>
                  <c:pt idx="1">
                    <c:v>4.2078789431256327</c:v>
                  </c:pt>
                  <c:pt idx="2">
                    <c:v>3.5381502377654703</c:v>
                  </c:pt>
                  <c:pt idx="3">
                    <c:v>4.3443791271017203</c:v>
                  </c:pt>
                  <c:pt idx="4">
                    <c:v>4.258178566006789</c:v>
                  </c:pt>
                  <c:pt idx="5">
                    <c:v>3.1488116652159741</c:v>
                  </c:pt>
                  <c:pt idx="6">
                    <c:v>3.7160099569292488</c:v>
                  </c:pt>
                  <c:pt idx="7">
                    <c:v>3.9046185088944227</c:v>
                  </c:pt>
                  <c:pt idx="8">
                    <c:v>3.2649518330290865</c:v>
                  </c:pt>
                  <c:pt idx="9">
                    <c:v>5.160690845226009</c:v>
                  </c:pt>
                  <c:pt idx="10">
                    <c:v>3.3692489519178381</c:v>
                  </c:pt>
                  <c:pt idx="11">
                    <c:v>3.3004399009829042</c:v>
                  </c:pt>
                  <c:pt idx="12">
                    <c:v>4.1016545442051351</c:v>
                  </c:pt>
                  <c:pt idx="13">
                    <c:v>0.57026967304953147</c:v>
                  </c:pt>
                </c:numCache>
              </c:numRef>
            </c:plus>
            <c:minus>
              <c:numRef>
                <c:f>(Outdoor!$S$45,Outdoor!$S$50,Outdoor!$S$55,Outdoor!$S$60,Outdoor!$S$65,Outdoor!$S$70,Outdoor!$S$75,Outdoor!$S$80,Outdoor!$S$85,Outdoor!$S$90,Outdoor!$S$95,Outdoor!$S$100,Outdoor!$S$105,Outdoor!$S$110)</c:f>
                <c:numCache>
                  <c:formatCode>General</c:formatCode>
                  <c:ptCount val="14"/>
                  <c:pt idx="0">
                    <c:v>3.8278936766844986</c:v>
                  </c:pt>
                  <c:pt idx="1">
                    <c:v>4.2078789431256327</c:v>
                  </c:pt>
                  <c:pt idx="2">
                    <c:v>3.5381502377654703</c:v>
                  </c:pt>
                  <c:pt idx="3">
                    <c:v>4.3443791271017203</c:v>
                  </c:pt>
                  <c:pt idx="4">
                    <c:v>4.258178566006789</c:v>
                  </c:pt>
                  <c:pt idx="5">
                    <c:v>3.1488116652159741</c:v>
                  </c:pt>
                  <c:pt idx="6">
                    <c:v>3.7160099569292488</c:v>
                  </c:pt>
                  <c:pt idx="7">
                    <c:v>3.9046185088944227</c:v>
                  </c:pt>
                  <c:pt idx="8">
                    <c:v>3.2649518330290865</c:v>
                  </c:pt>
                  <c:pt idx="9">
                    <c:v>5.160690845226009</c:v>
                  </c:pt>
                  <c:pt idx="10">
                    <c:v>3.3692489519178381</c:v>
                  </c:pt>
                  <c:pt idx="11">
                    <c:v>3.3004399009829042</c:v>
                  </c:pt>
                  <c:pt idx="12">
                    <c:v>4.1016545442051351</c:v>
                  </c:pt>
                  <c:pt idx="13">
                    <c:v>0.57026967304953147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(Outdoor!$C$41,Outdoor!$C$56,Outdoor!$C$71,Outdoor!$C$86,Outdoor!$C$101)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</c:numCache>
            </c:numRef>
          </c:cat>
          <c:val>
            <c:numRef>
              <c:f>(Outdoor!$J$50,Outdoor!$J$65,Outdoor!$J$80,Outdoor!$J$95,Outdoor!$J$110)</c:f>
              <c:numCache>
                <c:formatCode>General</c:formatCode>
                <c:ptCount val="5"/>
                <c:pt idx="0">
                  <c:v>2749.7552000000001</c:v>
                </c:pt>
                <c:pt idx="1">
                  <c:v>2751.0098000000003</c:v>
                </c:pt>
                <c:pt idx="2">
                  <c:v>2751.0682000000002</c:v>
                </c:pt>
                <c:pt idx="3">
                  <c:v>2752.578</c:v>
                </c:pt>
                <c:pt idx="4">
                  <c:v>2753.6949999999997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14-4E10-85CD-9D1ACE02446C}"/>
            </c:ext>
          </c:extLst>
        </c:ser>
        <c:ser>
          <c:idx val="2"/>
          <c:order val="2"/>
          <c:tx>
            <c:v>SF8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(Outdoor!$C$41,Outdoor!$C$56,Outdoor!$C$71,Outdoor!$C$86,Outdoor!$C$101)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</c:numCache>
            </c:numRef>
          </c:cat>
          <c:val>
            <c:numRef>
              <c:f>(Outdoor!$J$55,Outdoor!$J$70,Outdoor!$J$85,Outdoor!$J$100)</c:f>
              <c:numCache>
                <c:formatCode>General</c:formatCode>
                <c:ptCount val="4"/>
                <c:pt idx="0">
                  <c:v>905.58529999999996</c:v>
                </c:pt>
                <c:pt idx="1">
                  <c:v>905.26274000000012</c:v>
                </c:pt>
                <c:pt idx="2">
                  <c:v>906.82447999999999</c:v>
                </c:pt>
                <c:pt idx="3">
                  <c:v>907.15010000000007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14-4E10-85CD-9D1ACE024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4594128"/>
        <c:axId val="464594544"/>
      </c:barChart>
      <c:catAx>
        <c:axId val="46459412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Distância / metros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4594544"/>
        <c:crosses val="autoZero"/>
        <c:auto val="1"/>
        <c:lblAlgn val="ctr"/>
        <c:lblOffset val="100"/>
        <c:noMultiLvlLbl val="0"/>
      </c:catAx>
      <c:valAx>
        <c:axId val="464594544"/>
        <c:scaling>
          <c:orientation val="minMax"/>
          <c:max val="1150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Average</a:t>
                </a:r>
                <a:r>
                  <a:rPr lang="pt-PT" baseline="0"/>
                  <a:t> RTT / ms</a:t>
                </a:r>
                <a:endParaRPr lang="pt-PT"/>
              </a:p>
            </c:rich>
          </c:tx>
          <c:layout>
            <c:manualLayout>
              <c:xMode val="edge"/>
              <c:yMode val="edge"/>
              <c:x val="0.4007672790901136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459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7383600396255"/>
          <c:y val="0.41707335045686134"/>
          <c:w val="0.10155599300087491"/>
          <c:h val="0.221521216097987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100"/>
              <a:t>Variação</a:t>
            </a:r>
            <a:r>
              <a:rPr lang="pt-PT" sz="1100" baseline="0"/>
              <a:t> do RSSI com o Packet size, para 1000 m</a:t>
            </a:r>
          </a:p>
        </c:rich>
      </c:tx>
      <c:layout>
        <c:manualLayout>
          <c:xMode val="edge"/>
          <c:yMode val="edge"/>
          <c:x val="0.19612870018507769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4654199475065616"/>
          <c:y val="0.21891221930592009"/>
          <c:w val="0.67825612423447068"/>
          <c:h val="0.64682852143482061"/>
        </c:manualLayout>
      </c:layout>
      <c:barChart>
        <c:barDir val="bar"/>
        <c:grouping val="clustered"/>
        <c:varyColors val="0"/>
        <c:ser>
          <c:idx val="0"/>
          <c:order val="0"/>
          <c:tx>
            <c:v>SF12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Outdoor!$T$86:$T$90</c:f>
                <c:numCache>
                  <c:formatCode>General</c:formatCode>
                  <c:ptCount val="5"/>
                  <c:pt idx="0">
                    <c:v>1.8708286933869707</c:v>
                  </c:pt>
                  <c:pt idx="1">
                    <c:v>1.3038404810405297</c:v>
                  </c:pt>
                  <c:pt idx="2">
                    <c:v>1.8165902124584949</c:v>
                  </c:pt>
                  <c:pt idx="3">
                    <c:v>2.5884358211089569</c:v>
                  </c:pt>
                  <c:pt idx="4">
                    <c:v>0.54772255750516607</c:v>
                  </c:pt>
                </c:numCache>
              </c:numRef>
            </c:plus>
            <c:minus>
              <c:numRef>
                <c:f>Outdoor!$T$86:$T$90</c:f>
                <c:numCache>
                  <c:formatCode>General</c:formatCode>
                  <c:ptCount val="5"/>
                  <c:pt idx="0">
                    <c:v>1.8708286933869707</c:v>
                  </c:pt>
                  <c:pt idx="1">
                    <c:v>1.3038404810405297</c:v>
                  </c:pt>
                  <c:pt idx="2">
                    <c:v>1.8165902124584949</c:v>
                  </c:pt>
                  <c:pt idx="3">
                    <c:v>2.5884358211089569</c:v>
                  </c:pt>
                  <c:pt idx="4">
                    <c:v>0.54772255750516607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Outdoor!$D$51:$D$55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Outdoor!$Q$86:$Q$90</c:f>
              <c:numCache>
                <c:formatCode>General</c:formatCode>
                <c:ptCount val="5"/>
                <c:pt idx="0">
                  <c:v>-128</c:v>
                </c:pt>
                <c:pt idx="1">
                  <c:v>-127.8</c:v>
                </c:pt>
                <c:pt idx="2">
                  <c:v>-128.6</c:v>
                </c:pt>
                <c:pt idx="3">
                  <c:v>-126.2</c:v>
                </c:pt>
                <c:pt idx="4">
                  <c:v>-122.4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3-4B8D-BE6D-EEEDB31F5EDD}"/>
            </c:ext>
          </c:extLst>
        </c:ser>
        <c:ser>
          <c:idx val="1"/>
          <c:order val="1"/>
          <c:tx>
            <c:v>SF10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Outdoor!$T$91:$T$95</c:f>
                <c:numCache>
                  <c:formatCode>General</c:formatCode>
                  <c:ptCount val="5"/>
                  <c:pt idx="0">
                    <c:v>0.83666002653407556</c:v>
                  </c:pt>
                  <c:pt idx="1">
                    <c:v>1.4832396974191326</c:v>
                  </c:pt>
                  <c:pt idx="2">
                    <c:v>0.44721359549995798</c:v>
                  </c:pt>
                  <c:pt idx="3">
                    <c:v>1.4832396974191326</c:v>
                  </c:pt>
                  <c:pt idx="4">
                    <c:v>1.6733200530681511</c:v>
                  </c:pt>
                </c:numCache>
              </c:numRef>
            </c:plus>
            <c:minus>
              <c:numRef>
                <c:f>Outdoor!$T$91:$T$95</c:f>
                <c:numCache>
                  <c:formatCode>General</c:formatCode>
                  <c:ptCount val="5"/>
                  <c:pt idx="0">
                    <c:v>0.83666002653407556</c:v>
                  </c:pt>
                  <c:pt idx="1">
                    <c:v>1.4832396974191326</c:v>
                  </c:pt>
                  <c:pt idx="2">
                    <c:v>0.44721359549995798</c:v>
                  </c:pt>
                  <c:pt idx="3">
                    <c:v>1.4832396974191326</c:v>
                  </c:pt>
                  <c:pt idx="4">
                    <c:v>1.6733200530681511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Outdoor!$D$51:$D$55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Outdoor!$Q$91:$Q$95</c:f>
              <c:numCache>
                <c:formatCode>General</c:formatCode>
                <c:ptCount val="5"/>
                <c:pt idx="0">
                  <c:v>-130.19999999999999</c:v>
                </c:pt>
                <c:pt idx="1">
                  <c:v>-132.19999999999999</c:v>
                </c:pt>
                <c:pt idx="2">
                  <c:v>-129.80000000000001</c:v>
                </c:pt>
                <c:pt idx="3">
                  <c:v>-132.80000000000001</c:v>
                </c:pt>
                <c:pt idx="4">
                  <c:v>-130.6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83-4B8D-BE6D-EEEDB31F5EDD}"/>
            </c:ext>
          </c:extLst>
        </c:ser>
        <c:ser>
          <c:idx val="2"/>
          <c:order val="2"/>
          <c:tx>
            <c:v>SF8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Outdoor!$T$96:$T$100</c:f>
                <c:numCache>
                  <c:formatCode>General</c:formatCode>
                  <c:ptCount val="5"/>
                  <c:pt idx="0">
                    <c:v>0.89442719099991586</c:v>
                  </c:pt>
                  <c:pt idx="1">
                    <c:v>0.54772255750516607</c:v>
                  </c:pt>
                  <c:pt idx="2">
                    <c:v>0.44721359549995793</c:v>
                  </c:pt>
                  <c:pt idx="3">
                    <c:v>1.7888543819998317</c:v>
                  </c:pt>
                  <c:pt idx="4">
                    <c:v>0.44721359549995793</c:v>
                  </c:pt>
                </c:numCache>
              </c:numRef>
            </c:plus>
            <c:minus>
              <c:numRef>
                <c:f>Outdoor!$T$96:$T$100</c:f>
                <c:numCache>
                  <c:formatCode>General</c:formatCode>
                  <c:ptCount val="5"/>
                  <c:pt idx="0">
                    <c:v>0.89442719099991586</c:v>
                  </c:pt>
                  <c:pt idx="1">
                    <c:v>0.54772255750516607</c:v>
                  </c:pt>
                  <c:pt idx="2">
                    <c:v>0.44721359549995793</c:v>
                  </c:pt>
                  <c:pt idx="3">
                    <c:v>1.7888543819998317</c:v>
                  </c:pt>
                  <c:pt idx="4">
                    <c:v>0.44721359549995793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Outdoor!$D$51:$D$55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Outdoor!$Q$96:$Q$100</c:f>
              <c:numCache>
                <c:formatCode>General</c:formatCode>
                <c:ptCount val="5"/>
                <c:pt idx="0">
                  <c:v>-108.6</c:v>
                </c:pt>
                <c:pt idx="1">
                  <c:v>-108.4</c:v>
                </c:pt>
                <c:pt idx="2">
                  <c:v>-108.2</c:v>
                </c:pt>
                <c:pt idx="3">
                  <c:v>-109.2</c:v>
                </c:pt>
                <c:pt idx="4">
                  <c:v>-108.2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83-4B8D-BE6D-EEEDB31F5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4594128"/>
        <c:axId val="464594544"/>
      </c:barChart>
      <c:catAx>
        <c:axId val="464594128"/>
        <c:scaling>
          <c:orientation val="maxMin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pt-PT"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+mn-lt"/>
                    <a:ea typeface="+mn-ea"/>
                    <a:cs typeface="+mn-cs"/>
                  </a:rPr>
                  <a:t> Packet Size / bytes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pt-PT">
                    <a:solidFill>
                      <a:srgbClr val="000000">
                        <a:lumMod val="65000"/>
                        <a:lumOff val="35000"/>
                      </a:srgbClr>
                    </a:solidFill>
                  </a:defRPr>
                </a:pPr>
                <a:endParaRPr lang="pt-PT" sz="1000" b="0" i="0" u="none" strike="noStrike" kern="1200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+mn-lt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4.4261861217278299E-2"/>
              <c:y val="0.329317184588567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pt-PT" sz="1000" b="0" i="0" u="none" strike="noStrike" kern="1200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4594544"/>
        <c:crosses val="autoZero"/>
        <c:auto val="1"/>
        <c:lblAlgn val="ctr"/>
        <c:lblOffset val="100"/>
        <c:noMultiLvlLbl val="0"/>
      </c:catAx>
      <c:valAx>
        <c:axId val="464594544"/>
        <c:scaling>
          <c:orientation val="maxMin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Average</a:t>
                </a:r>
                <a:r>
                  <a:rPr lang="pt-PT" baseline="0"/>
                  <a:t> RSSI / dB</a:t>
                </a:r>
                <a:endParaRPr lang="pt-PT"/>
              </a:p>
            </c:rich>
          </c:tx>
          <c:layout>
            <c:manualLayout>
              <c:xMode val="edge"/>
              <c:yMode val="edge"/>
              <c:x val="0.39243394575678042"/>
              <c:y val="0.86805555555555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459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91511248854677"/>
          <c:y val="0.42663240568211419"/>
          <c:w val="0.10155599300087491"/>
          <c:h val="0.221521216097987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100"/>
              <a:t>Variação</a:t>
            </a:r>
            <a:r>
              <a:rPr lang="pt-PT" sz="1100" baseline="0"/>
              <a:t> do RSSI com a distância, para 250 bytes</a:t>
            </a:r>
          </a:p>
        </c:rich>
      </c:tx>
      <c:layout>
        <c:manualLayout>
          <c:xMode val="edge"/>
          <c:yMode val="edge"/>
          <c:x val="0.14513188976377953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4654199475065616"/>
          <c:y val="0.21891221930592009"/>
          <c:w val="0.67825612423447068"/>
          <c:h val="0.64682852143482061"/>
        </c:manualLayout>
      </c:layout>
      <c:barChart>
        <c:barDir val="bar"/>
        <c:grouping val="clustered"/>
        <c:varyColors val="0"/>
        <c:ser>
          <c:idx val="0"/>
          <c:order val="0"/>
          <c:tx>
            <c:v>SF12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(Outdoor!$T$45,Outdoor!$T$60,Outdoor!$T$75,Outdoor!$T$90,Outdoor!$T$105)</c:f>
                <c:numCache>
                  <c:formatCode>General</c:formatCode>
                  <c:ptCount val="5"/>
                  <c:pt idx="0">
                    <c:v>0.89442719099991586</c:v>
                  </c:pt>
                  <c:pt idx="1">
                    <c:v>1.51657508881031</c:v>
                  </c:pt>
                  <c:pt idx="2">
                    <c:v>2.9664793948382648</c:v>
                  </c:pt>
                  <c:pt idx="3">
                    <c:v>0.54772255750516607</c:v>
                  </c:pt>
                  <c:pt idx="4">
                    <c:v>1.3038404810405297</c:v>
                  </c:pt>
                </c:numCache>
              </c:numRef>
            </c:plus>
            <c:minus>
              <c:numRef>
                <c:f>(Outdoor!$T$45,Outdoor!$T$60,Outdoor!$T$75,Outdoor!$T$90,Outdoor!$T$105)</c:f>
                <c:numCache>
                  <c:formatCode>General</c:formatCode>
                  <c:ptCount val="5"/>
                  <c:pt idx="0">
                    <c:v>0.89442719099991586</c:v>
                  </c:pt>
                  <c:pt idx="1">
                    <c:v>1.51657508881031</c:v>
                  </c:pt>
                  <c:pt idx="2">
                    <c:v>2.9664793948382648</c:v>
                  </c:pt>
                  <c:pt idx="3">
                    <c:v>0.54772255750516607</c:v>
                  </c:pt>
                  <c:pt idx="4">
                    <c:v>1.3038404810405297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(Outdoor!$C$41,Outdoor!$C$56,Outdoor!$C$71,Outdoor!$C$86,Outdoor!$C$101)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</c:numCache>
            </c:numRef>
          </c:cat>
          <c:val>
            <c:numRef>
              <c:f>(Outdoor!$Q$45,Outdoor!$Q$60,Outdoor!$Q$75,Outdoor!$Q$90,Outdoor!$Q$105)</c:f>
              <c:numCache>
                <c:formatCode>General</c:formatCode>
                <c:ptCount val="5"/>
                <c:pt idx="0">
                  <c:v>-101.4</c:v>
                </c:pt>
                <c:pt idx="1">
                  <c:v>-126.6</c:v>
                </c:pt>
                <c:pt idx="2">
                  <c:v>-121.4</c:v>
                </c:pt>
                <c:pt idx="3">
                  <c:v>-122.4</c:v>
                </c:pt>
                <c:pt idx="4">
                  <c:v>-124.2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8E-4D14-AA4E-A83EAF3C4A92}"/>
            </c:ext>
          </c:extLst>
        </c:ser>
        <c:ser>
          <c:idx val="1"/>
          <c:order val="1"/>
          <c:tx>
            <c:v>SF10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(Outdoor!$T$50,Outdoor!$T$65,Outdoor!$T$80,Outdoor!$T$95,Outdoor!$T$110)</c:f>
                <c:numCache>
                  <c:formatCode>General</c:formatCode>
                  <c:ptCount val="5"/>
                  <c:pt idx="0">
                    <c:v>1.9235384061671343</c:v>
                  </c:pt>
                  <c:pt idx="1">
                    <c:v>0.70710678118654757</c:v>
                  </c:pt>
                  <c:pt idx="2">
                    <c:v>2.3874672772626648</c:v>
                  </c:pt>
                  <c:pt idx="3">
                    <c:v>1.6733200530681511</c:v>
                  </c:pt>
                  <c:pt idx="4">
                    <c:v>1.8165902124584947</c:v>
                  </c:pt>
                </c:numCache>
              </c:numRef>
            </c:plus>
            <c:minus>
              <c:numRef>
                <c:f>(Outdoor!$T$50,Outdoor!$T$65,Outdoor!$T$80,Outdoor!$T$95,Outdoor!$T$110)</c:f>
                <c:numCache>
                  <c:formatCode>General</c:formatCode>
                  <c:ptCount val="5"/>
                  <c:pt idx="0">
                    <c:v>1.9235384061671343</c:v>
                  </c:pt>
                  <c:pt idx="1">
                    <c:v>0.70710678118654757</c:v>
                  </c:pt>
                  <c:pt idx="2">
                    <c:v>2.3874672772626648</c:v>
                  </c:pt>
                  <c:pt idx="3">
                    <c:v>1.6733200530681511</c:v>
                  </c:pt>
                  <c:pt idx="4">
                    <c:v>1.8165902124584947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(Outdoor!$C$41,Outdoor!$C$56,Outdoor!$C$71,Outdoor!$C$86,Outdoor!$C$101)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</c:numCache>
            </c:numRef>
          </c:cat>
          <c:val>
            <c:numRef>
              <c:f>(Outdoor!$Q$50,Outdoor!$Q$65,Outdoor!$Q$80,Outdoor!$Q$95,Outdoor!$Q$110)</c:f>
              <c:numCache>
                <c:formatCode>General</c:formatCode>
                <c:ptCount val="5"/>
                <c:pt idx="0">
                  <c:v>-109.2</c:v>
                </c:pt>
                <c:pt idx="1">
                  <c:v>-113</c:v>
                </c:pt>
                <c:pt idx="2">
                  <c:v>-117.8</c:v>
                </c:pt>
                <c:pt idx="3">
                  <c:v>-130.6</c:v>
                </c:pt>
                <c:pt idx="4">
                  <c:v>-127.4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8E-4D14-AA4E-A83EAF3C4A92}"/>
            </c:ext>
          </c:extLst>
        </c:ser>
        <c:ser>
          <c:idx val="2"/>
          <c:order val="2"/>
          <c:tx>
            <c:v>SF8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(Outdoor!$T$51,Outdoor!$T$66,Outdoor!$T$81,Outdoor!$T$96)</c:f>
                <c:numCache>
                  <c:formatCode>General</c:formatCode>
                  <c:ptCount val="4"/>
                  <c:pt idx="0">
                    <c:v>0.44721359549995793</c:v>
                  </c:pt>
                  <c:pt idx="1">
                    <c:v>1.0954451150103321</c:v>
                  </c:pt>
                  <c:pt idx="2">
                    <c:v>0.44721359549995793</c:v>
                  </c:pt>
                  <c:pt idx="3">
                    <c:v>0.89442719099991586</c:v>
                  </c:pt>
                </c:numCache>
              </c:numRef>
            </c:plus>
            <c:minus>
              <c:numRef>
                <c:f>(Outdoor!$T$51,Outdoor!$T$66,Outdoor!$T$81,Outdoor!$T$96)</c:f>
                <c:numCache>
                  <c:formatCode>General</c:formatCode>
                  <c:ptCount val="4"/>
                  <c:pt idx="0">
                    <c:v>0.44721359549995793</c:v>
                  </c:pt>
                  <c:pt idx="1">
                    <c:v>1.0954451150103321</c:v>
                  </c:pt>
                  <c:pt idx="2">
                    <c:v>0.44721359549995793</c:v>
                  </c:pt>
                  <c:pt idx="3">
                    <c:v>0.89442719099991586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(Outdoor!$C$41,Outdoor!$C$56,Outdoor!$C$71,Outdoor!$C$86,Outdoor!$C$101)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</c:numCache>
            </c:numRef>
          </c:cat>
          <c:val>
            <c:numRef>
              <c:f>(Outdoor!$Q$55,Outdoor!$Q$70,Outdoor!$Q$85,Outdoor!$Q$100)</c:f>
              <c:numCache>
                <c:formatCode>General</c:formatCode>
                <c:ptCount val="4"/>
                <c:pt idx="0">
                  <c:v>-101</c:v>
                </c:pt>
                <c:pt idx="1">
                  <c:v>-118</c:v>
                </c:pt>
                <c:pt idx="2">
                  <c:v>-118.4</c:v>
                </c:pt>
                <c:pt idx="3">
                  <c:v>-108.2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8E-4D14-AA4E-A83EAF3C4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4594128"/>
        <c:axId val="464594544"/>
      </c:barChart>
      <c:catAx>
        <c:axId val="464594128"/>
        <c:scaling>
          <c:orientation val="maxMin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Distância / metros</a:t>
                </a:r>
              </a:p>
            </c:rich>
          </c:tx>
          <c:layout>
            <c:manualLayout>
              <c:xMode val="edge"/>
              <c:yMode val="edge"/>
              <c:x val="2.2020341207349085E-2"/>
              <c:y val="0.3524653689122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4594544"/>
        <c:crosses val="autoZero"/>
        <c:auto val="1"/>
        <c:lblAlgn val="ctr"/>
        <c:lblOffset val="100"/>
        <c:noMultiLvlLbl val="0"/>
      </c:catAx>
      <c:valAx>
        <c:axId val="464594544"/>
        <c:scaling>
          <c:orientation val="maxMin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Average</a:t>
                </a:r>
                <a:r>
                  <a:rPr lang="pt-PT" baseline="0"/>
                  <a:t> RSSI / dB</a:t>
                </a:r>
                <a:endParaRPr lang="pt-PT"/>
              </a:p>
            </c:rich>
          </c:tx>
          <c:layout>
            <c:manualLayout>
              <c:xMode val="edge"/>
              <c:yMode val="edge"/>
              <c:x val="0.39243394575678042"/>
              <c:y val="0.86805555555555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459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37934184760432"/>
          <c:y val="0.43080826435157138"/>
          <c:w val="0.10155599300087491"/>
          <c:h val="0.221521216097987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962025</xdr:colOff>
      <xdr:row>117</xdr:row>
      <xdr:rowOff>200025</xdr:rowOff>
    </xdr:from>
    <xdr:ext cx="9763125" cy="6029325"/>
    <xdr:graphicFrame macro="">
      <xdr:nvGraphicFramePr>
        <xdr:cNvPr id="7" name="Chart 7" title="Gráfico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567690</xdr:colOff>
      <xdr:row>1</xdr:row>
      <xdr:rowOff>142875</xdr:rowOff>
    </xdr:from>
    <xdr:to>
      <xdr:col>9</xdr:col>
      <xdr:colOff>567689</xdr:colOff>
      <xdr:row>20</xdr:row>
      <xdr:rowOff>19049</xdr:rowOff>
    </xdr:to>
    <xdr:graphicFrame macro="">
      <xdr:nvGraphicFramePr>
        <xdr:cNvPr id="59" name="Gráfico 1">
          <a:extLst>
            <a:ext uri="{FF2B5EF4-FFF2-40B4-BE49-F238E27FC236}">
              <a16:creationId xmlns:a16="http://schemas.microsoft.com/office/drawing/2014/main" id="{9099D46D-530E-4228-8F1A-7DDBD2D65BBC}"/>
            </a:ext>
            <a:ext uri="{147F2762-F138-4A5C-976F-8EAC2B608ADB}">
              <a16:predDERef xmlns:a16="http://schemas.microsoft.com/office/drawing/2014/main" pre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209550</xdr:colOff>
      <xdr:row>1</xdr:row>
      <xdr:rowOff>57150</xdr:rowOff>
    </xdr:from>
    <xdr:to>
      <xdr:col>19</xdr:col>
      <xdr:colOff>200025</xdr:colOff>
      <xdr:row>18</xdr:row>
      <xdr:rowOff>57150</xdr:rowOff>
    </xdr:to>
    <xdr:graphicFrame macro="">
      <xdr:nvGraphicFramePr>
        <xdr:cNvPr id="56" name="Gráfico 2">
          <a:extLst>
            <a:ext uri="{FF2B5EF4-FFF2-40B4-BE49-F238E27FC236}">
              <a16:creationId xmlns:a16="http://schemas.microsoft.com/office/drawing/2014/main" id="{9FA61A65-B8FB-4927-AC66-53FFC4E5E854}"/>
            </a:ext>
            <a:ext uri="{147F2762-F138-4A5C-976F-8EAC2B608ADB}">
              <a16:predDERef xmlns:a16="http://schemas.microsoft.com/office/drawing/2014/main" pred="{9099D46D-530E-4228-8F1A-7DDBD2D65B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7620</xdr:colOff>
      <xdr:row>40</xdr:row>
      <xdr:rowOff>38100</xdr:rowOff>
    </xdr:from>
    <xdr:to>
      <xdr:col>19</xdr:col>
      <xdr:colOff>472440</xdr:colOff>
      <xdr:row>57</xdr:row>
      <xdr:rowOff>160020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D55FC22-1FE1-4E1C-A227-FC03E1322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40</xdr:row>
      <xdr:rowOff>45720</xdr:rowOff>
    </xdr:from>
    <xdr:to>
      <xdr:col>9</xdr:col>
      <xdr:colOff>601980</xdr:colOff>
      <xdr:row>58</xdr:row>
      <xdr:rowOff>22860</xdr:rowOff>
    </xdr:to>
    <xdr:graphicFrame macro="">
      <xdr:nvGraphicFramePr>
        <xdr:cNvPr id="21" name="Gráfico 12">
          <a:extLst>
            <a:ext uri="{FF2B5EF4-FFF2-40B4-BE49-F238E27FC236}">
              <a16:creationId xmlns:a16="http://schemas.microsoft.com/office/drawing/2014/main" id="{0407AB65-8C4F-4637-BFA6-674193532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579120</xdr:colOff>
      <xdr:row>20</xdr:row>
      <xdr:rowOff>76200</xdr:rowOff>
    </xdr:from>
    <xdr:to>
      <xdr:col>9</xdr:col>
      <xdr:colOff>579119</xdr:colOff>
      <xdr:row>38</xdr:row>
      <xdr:rowOff>120014</xdr:rowOff>
    </xdr:to>
    <xdr:graphicFrame macro="">
      <xdr:nvGraphicFramePr>
        <xdr:cNvPr id="64" name="Gráfico 1">
          <a:extLst>
            <a:ext uri="{FF2B5EF4-FFF2-40B4-BE49-F238E27FC236}">
              <a16:creationId xmlns:a16="http://schemas.microsoft.com/office/drawing/2014/main" id="{3F82EF5E-DA51-4968-9DA5-A75E3E7F9FD6}"/>
            </a:ext>
            <a:ext uri="{147F2762-F138-4A5C-976F-8EAC2B608ADB}">
              <a16:predDERef xmlns:a16="http://schemas.microsoft.com/office/drawing/2014/main" pred="{0407AB65-8C4F-4637-BFA6-674193532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249554</xdr:colOff>
      <xdr:row>19</xdr:row>
      <xdr:rowOff>137160</xdr:rowOff>
    </xdr:from>
    <xdr:to>
      <xdr:col>19</xdr:col>
      <xdr:colOff>586739</xdr:colOff>
      <xdr:row>38</xdr:row>
      <xdr:rowOff>45720</xdr:rowOff>
    </xdr:to>
    <xdr:graphicFrame macro="">
      <xdr:nvGraphicFramePr>
        <xdr:cNvPr id="32" name="Gráfico 2">
          <a:extLst>
            <a:ext uri="{FF2B5EF4-FFF2-40B4-BE49-F238E27FC236}">
              <a16:creationId xmlns:a16="http://schemas.microsoft.com/office/drawing/2014/main" id="{5F09B6CC-F741-4948-B60B-FA0D38972349}"/>
            </a:ext>
            <a:ext uri="{147F2762-F138-4A5C-976F-8EAC2B608ADB}">
              <a16:predDERef xmlns:a16="http://schemas.microsoft.com/office/drawing/2014/main" pred="{3F82EF5E-DA51-4968-9DA5-A75E3E7F9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9</xdr:col>
      <xdr:colOff>601980</xdr:colOff>
      <xdr:row>75</xdr:row>
      <xdr:rowOff>144780</xdr:rowOff>
    </xdr:to>
    <xdr:graphicFrame macro="">
      <xdr:nvGraphicFramePr>
        <xdr:cNvPr id="27" name="Gráfico 12">
          <a:extLst>
            <a:ext uri="{FF2B5EF4-FFF2-40B4-BE49-F238E27FC236}">
              <a16:creationId xmlns:a16="http://schemas.microsoft.com/office/drawing/2014/main" id="{1EFF70C5-6EB2-42BB-82BA-8EB0EDB340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58</xdr:row>
      <xdr:rowOff>0</xdr:rowOff>
    </xdr:from>
    <xdr:to>
      <xdr:col>19</xdr:col>
      <xdr:colOff>464820</xdr:colOff>
      <xdr:row>75</xdr:row>
      <xdr:rowOff>121920</xdr:rowOff>
    </xdr:to>
    <xdr:graphicFrame macro="">
      <xdr:nvGraphicFramePr>
        <xdr:cNvPr id="45" name="Gráfico 44">
          <a:extLst>
            <a:ext uri="{FF2B5EF4-FFF2-40B4-BE49-F238E27FC236}">
              <a16:creationId xmlns:a16="http://schemas.microsoft.com/office/drawing/2014/main" id="{B907D257-6521-441F-A6AD-11AD3E29A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78</xdr:row>
      <xdr:rowOff>0</xdr:rowOff>
    </xdr:from>
    <xdr:to>
      <xdr:col>9</xdr:col>
      <xdr:colOff>601980</xdr:colOff>
      <xdr:row>95</xdr:row>
      <xdr:rowOff>144780</xdr:rowOff>
    </xdr:to>
    <xdr:graphicFrame macro="">
      <xdr:nvGraphicFramePr>
        <xdr:cNvPr id="66" name="Gráfico 12">
          <a:extLst>
            <a:ext uri="{FF2B5EF4-FFF2-40B4-BE49-F238E27FC236}">
              <a16:creationId xmlns:a16="http://schemas.microsoft.com/office/drawing/2014/main" id="{8422EDD5-16E0-45E2-9FE2-32841D5B67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78</xdr:row>
      <xdr:rowOff>0</xdr:rowOff>
    </xdr:from>
    <xdr:to>
      <xdr:col>19</xdr:col>
      <xdr:colOff>601980</xdr:colOff>
      <xdr:row>95</xdr:row>
      <xdr:rowOff>144780</xdr:rowOff>
    </xdr:to>
    <xdr:graphicFrame macro="">
      <xdr:nvGraphicFramePr>
        <xdr:cNvPr id="68" name="Gráfico 12">
          <a:extLst>
            <a:ext uri="{FF2B5EF4-FFF2-40B4-BE49-F238E27FC236}">
              <a16:creationId xmlns:a16="http://schemas.microsoft.com/office/drawing/2014/main" id="{23EC32B5-0CD1-4F9A-8398-998BEA0B4EAA}"/>
            </a:ext>
            <a:ext uri="{147F2762-F138-4A5C-976F-8EAC2B608ADB}">
              <a16:predDERef xmlns:a16="http://schemas.microsoft.com/office/drawing/2014/main" pred="{8422EDD5-16E0-45E2-9FE2-32841D5B67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228600</xdr:colOff>
      <xdr:row>97</xdr:row>
      <xdr:rowOff>22860</xdr:rowOff>
    </xdr:from>
    <xdr:to>
      <xdr:col>10</xdr:col>
      <xdr:colOff>228599</xdr:colOff>
      <xdr:row>115</xdr:row>
      <xdr:rowOff>66674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BDDB833-FFBB-4F68-A17E-E025FE526849}"/>
            </a:ext>
            <a:ext uri="{147F2762-F138-4A5C-976F-8EAC2B608ADB}">
              <a16:predDERef xmlns:a16="http://schemas.microsoft.com/office/drawing/2014/main" pre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97</xdr:row>
      <xdr:rowOff>0</xdr:rowOff>
    </xdr:from>
    <xdr:to>
      <xdr:col>19</xdr:col>
      <xdr:colOff>337184</xdr:colOff>
      <xdr:row>115</xdr:row>
      <xdr:rowOff>99892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24D268B-EBDF-4A36-B1F3-654F8A5786B3}"/>
            </a:ext>
            <a:ext uri="{147F2762-F138-4A5C-976F-8EAC2B608ADB}">
              <a16:predDERef xmlns:a16="http://schemas.microsoft.com/office/drawing/2014/main" pred="{3F82EF5E-DA51-4968-9DA5-A75E3E7F9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116</xdr:row>
      <xdr:rowOff>0</xdr:rowOff>
    </xdr:from>
    <xdr:to>
      <xdr:col>19</xdr:col>
      <xdr:colOff>387811</xdr:colOff>
      <xdr:row>134</xdr:row>
      <xdr:rowOff>78538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D6252CE-CAD2-40BC-B399-E4CD0265E0CE}"/>
            </a:ext>
            <a:ext uri="{147F2762-F138-4A5C-976F-8EAC2B608ADB}">
              <a16:predDERef xmlns:a16="http://schemas.microsoft.com/office/drawing/2014/main" pred="{3F82EF5E-DA51-4968-9DA5-A75E3E7F9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A996-ABCA-4160-803C-80E8344B68DC}">
  <sheetPr>
    <outlinePr summaryBelow="0" summaryRight="0"/>
  </sheetPr>
  <dimension ref="A1:S78"/>
  <sheetViews>
    <sheetView zoomScale="75" zoomScaleNormal="70" workbookViewId="0">
      <selection activeCell="Q29" sqref="Q29:Q33"/>
    </sheetView>
  </sheetViews>
  <sheetFormatPr defaultColWidth="12.6640625" defaultRowHeight="15.75" customHeight="1" x14ac:dyDescent="0.25"/>
  <cols>
    <col min="1" max="1" width="10.88671875" customWidth="1"/>
    <col min="2" max="2" width="11" customWidth="1"/>
    <col min="3" max="3" width="9.109375" customWidth="1"/>
    <col min="4" max="4" width="10.44140625" customWidth="1"/>
    <col min="5" max="5" width="9.109375" customWidth="1"/>
    <col min="6" max="8" width="9.6640625" customWidth="1"/>
    <col min="9" max="9" width="13.6640625" customWidth="1"/>
    <col min="10" max="10" width="7.6640625" customWidth="1"/>
    <col min="11" max="15" width="5.6640625" customWidth="1"/>
    <col min="16" max="16" width="13.5546875" customWidth="1"/>
  </cols>
  <sheetData>
    <row r="1" spans="2:19" ht="15.75" customHeight="1" thickBot="1" x14ac:dyDescent="0.3"/>
    <row r="2" spans="2:19" ht="14.4" thickTop="1" thickBot="1" x14ac:dyDescent="0.3">
      <c r="B2" s="1"/>
      <c r="C2" s="2"/>
      <c r="D2" s="102" t="s">
        <v>0</v>
      </c>
      <c r="E2" s="103"/>
      <c r="F2" s="103"/>
      <c r="G2" s="103"/>
      <c r="H2" s="103"/>
      <c r="I2" s="104"/>
      <c r="J2" s="118" t="s">
        <v>1</v>
      </c>
      <c r="K2" s="120" t="s">
        <v>2</v>
      </c>
      <c r="L2" s="121"/>
      <c r="M2" s="121"/>
      <c r="N2" s="121"/>
      <c r="O2" s="121"/>
      <c r="P2" s="122"/>
      <c r="Q2" s="123" t="s">
        <v>3</v>
      </c>
      <c r="R2" s="124" t="s">
        <v>4</v>
      </c>
      <c r="S2" s="105" t="s">
        <v>5</v>
      </c>
    </row>
    <row r="3" spans="2:19" ht="14.4" thickTop="1" thickBot="1" x14ac:dyDescent="0.3">
      <c r="B3" s="3" t="s">
        <v>6</v>
      </c>
      <c r="C3" s="9" t="s">
        <v>7</v>
      </c>
      <c r="D3" s="10" t="s">
        <v>8</v>
      </c>
      <c r="E3" s="11" t="s">
        <v>9</v>
      </c>
      <c r="F3" s="11" t="s">
        <v>10</v>
      </c>
      <c r="G3" s="11" t="s">
        <v>11</v>
      </c>
      <c r="H3" s="12" t="s">
        <v>12</v>
      </c>
      <c r="I3" s="13" t="s">
        <v>13</v>
      </c>
      <c r="J3" s="119"/>
      <c r="K3" s="12" t="s">
        <v>14</v>
      </c>
      <c r="L3" s="12" t="s">
        <v>15</v>
      </c>
      <c r="M3" s="12" t="s">
        <v>16</v>
      </c>
      <c r="N3" s="12" t="s">
        <v>17</v>
      </c>
      <c r="O3" s="12" t="s">
        <v>18</v>
      </c>
      <c r="P3" s="14" t="s">
        <v>19</v>
      </c>
      <c r="Q3" s="108"/>
      <c r="R3" s="125"/>
      <c r="S3" s="106"/>
    </row>
    <row r="4" spans="2:19" ht="13.8" thickTop="1" x14ac:dyDescent="0.25">
      <c r="B4" s="99" t="s">
        <v>20</v>
      </c>
      <c r="C4" s="15">
        <v>50</v>
      </c>
      <c r="D4" s="16">
        <v>3797.6529999999998</v>
      </c>
      <c r="E4" s="17">
        <v>3799.799</v>
      </c>
      <c r="F4" s="17">
        <v>3799.7139999999999</v>
      </c>
      <c r="G4" s="17">
        <v>3799.7049999999999</v>
      </c>
      <c r="H4" s="18">
        <v>3799.4850000000001</v>
      </c>
      <c r="I4" s="19">
        <f>AVERAGE(D4:H4)</f>
        <v>3799.2712000000001</v>
      </c>
      <c r="J4" s="68">
        <v>0</v>
      </c>
      <c r="K4" s="20">
        <v>-44</v>
      </c>
      <c r="L4" s="17">
        <v>-42</v>
      </c>
      <c r="M4" s="17">
        <v>-44</v>
      </c>
      <c r="N4" s="17">
        <v>-42</v>
      </c>
      <c r="O4" s="18">
        <v>-43</v>
      </c>
      <c r="P4" s="19">
        <f t="shared" ref="P4:P48" si="0">AVERAGE(K4:O4)</f>
        <v>-43</v>
      </c>
      <c r="Q4" s="107">
        <v>12</v>
      </c>
      <c r="R4" s="21">
        <f>STDEV(D4,E4,F4,G4,H4)</f>
        <v>0.91201820157283431</v>
      </c>
      <c r="S4">
        <f>_xlfn.STDEV.S(K4:O4)</f>
        <v>1</v>
      </c>
    </row>
    <row r="5" spans="2:19" ht="13.2" x14ac:dyDescent="0.25">
      <c r="B5" s="100"/>
      <c r="C5" s="22">
        <v>100</v>
      </c>
      <c r="D5" s="23">
        <v>5432.4570000000003</v>
      </c>
      <c r="E5" s="24">
        <v>5441.0320000000002</v>
      </c>
      <c r="F5" s="24">
        <v>5441.0010000000002</v>
      </c>
      <c r="G5" s="24">
        <v>5438.884</v>
      </c>
      <c r="H5" s="25">
        <v>5440.8720000000003</v>
      </c>
      <c r="I5" s="26">
        <f t="shared" ref="I5:I48" si="1">AVERAGE(D5:H5)</f>
        <v>5438.8492000000006</v>
      </c>
      <c r="J5" s="69">
        <v>0</v>
      </c>
      <c r="K5" s="27">
        <v>-45</v>
      </c>
      <c r="L5" s="24">
        <v>-42</v>
      </c>
      <c r="M5" s="24">
        <v>-44</v>
      </c>
      <c r="N5" s="24">
        <v>-44</v>
      </c>
      <c r="O5" s="25">
        <v>-45</v>
      </c>
      <c r="P5" s="26">
        <f t="shared" si="0"/>
        <v>-44</v>
      </c>
      <c r="Q5" s="108"/>
      <c r="R5" s="21">
        <f t="shared" ref="R5:R48" si="2">STDEV(D5,E5,F5,G5,H5)</f>
        <v>3.6860551677911193</v>
      </c>
      <c r="S5">
        <f t="shared" ref="S5:S48" si="3">_xlfn.STDEV.S(K5:O5)</f>
        <v>1.2247448713915889</v>
      </c>
    </row>
    <row r="6" spans="2:19" ht="13.2" x14ac:dyDescent="0.25">
      <c r="B6" s="100"/>
      <c r="C6" s="22">
        <v>150</v>
      </c>
      <c r="D6" s="23">
        <v>7070.0249999999996</v>
      </c>
      <c r="E6" s="24">
        <v>7078.0140000000001</v>
      </c>
      <c r="F6" s="24">
        <v>7077.4570000000003</v>
      </c>
      <c r="G6" s="24">
        <v>7076.8770000000004</v>
      </c>
      <c r="H6" s="25">
        <v>7076.1350000000002</v>
      </c>
      <c r="I6" s="26">
        <f t="shared" si="1"/>
        <v>7075.7016000000003</v>
      </c>
      <c r="J6" s="69">
        <v>0</v>
      </c>
      <c r="K6" s="24">
        <v>-42</v>
      </c>
      <c r="L6" s="24">
        <v>-44</v>
      </c>
      <c r="M6" s="24">
        <v>-44</v>
      </c>
      <c r="N6" s="24">
        <v>-50</v>
      </c>
      <c r="O6" s="25">
        <v>-41</v>
      </c>
      <c r="P6" s="26">
        <f t="shared" si="0"/>
        <v>-44.2</v>
      </c>
      <c r="Q6" s="108"/>
      <c r="R6" s="21">
        <f t="shared" si="2"/>
        <v>3.2489156344851051</v>
      </c>
      <c r="S6">
        <f t="shared" si="3"/>
        <v>3.4928498393145961</v>
      </c>
    </row>
    <row r="7" spans="2:19" ht="13.2" x14ac:dyDescent="0.25">
      <c r="B7" s="100"/>
      <c r="C7" s="22">
        <v>200</v>
      </c>
      <c r="D7" s="23">
        <v>8701.8970000000008</v>
      </c>
      <c r="E7" s="24">
        <v>8712.5990000000002</v>
      </c>
      <c r="F7" s="24">
        <v>8712.1229999999996</v>
      </c>
      <c r="G7" s="24">
        <v>8712.1569999999992</v>
      </c>
      <c r="H7" s="25">
        <v>8709.7970000000005</v>
      </c>
      <c r="I7" s="26">
        <f t="shared" si="1"/>
        <v>8709.7145999999993</v>
      </c>
      <c r="J7" s="69">
        <v>0</v>
      </c>
      <c r="K7" s="24">
        <v>-43</v>
      </c>
      <c r="L7" s="24">
        <v>-42</v>
      </c>
      <c r="M7" s="24">
        <v>-43</v>
      </c>
      <c r="N7" s="24">
        <v>-44</v>
      </c>
      <c r="O7" s="25">
        <v>-46</v>
      </c>
      <c r="P7" s="26">
        <f t="shared" si="0"/>
        <v>-43.6</v>
      </c>
      <c r="Q7" s="108"/>
      <c r="R7" s="21">
        <f t="shared" si="2"/>
        <v>4.5057499708700588</v>
      </c>
      <c r="S7">
        <f t="shared" si="3"/>
        <v>1.51657508881031</v>
      </c>
    </row>
    <row r="8" spans="2:19" ht="13.8" thickBot="1" x14ac:dyDescent="0.3">
      <c r="B8" s="100"/>
      <c r="C8" s="28">
        <v>250</v>
      </c>
      <c r="D8" s="29">
        <v>10335.56</v>
      </c>
      <c r="E8" s="30">
        <v>10345.02</v>
      </c>
      <c r="F8" s="30">
        <v>10344.68</v>
      </c>
      <c r="G8" s="30">
        <v>10347.91</v>
      </c>
      <c r="H8" s="31">
        <v>10343.459999999999</v>
      </c>
      <c r="I8" s="32">
        <f t="shared" si="1"/>
        <v>10343.325999999999</v>
      </c>
      <c r="J8" s="70">
        <v>0</v>
      </c>
      <c r="K8" s="33">
        <v>-48</v>
      </c>
      <c r="L8" s="24">
        <v>-42</v>
      </c>
      <c r="M8" s="30">
        <v>-45</v>
      </c>
      <c r="N8" s="30">
        <v>-48</v>
      </c>
      <c r="O8" s="31">
        <v>-50</v>
      </c>
      <c r="P8" s="32">
        <f t="shared" si="0"/>
        <v>-46.6</v>
      </c>
      <c r="Q8" s="117"/>
      <c r="R8" s="21">
        <f t="shared" si="2"/>
        <v>4.6380146614690805</v>
      </c>
      <c r="S8">
        <f t="shared" si="3"/>
        <v>3.1304951684997055</v>
      </c>
    </row>
    <row r="9" spans="2:19" ht="13.8" thickTop="1" x14ac:dyDescent="0.25">
      <c r="B9" s="100"/>
      <c r="C9" s="15">
        <v>50</v>
      </c>
      <c r="D9" s="16">
        <v>1080.6610000000001</v>
      </c>
      <c r="E9" s="17">
        <v>1079.6949999999999</v>
      </c>
      <c r="F9" s="17">
        <v>1079.5719999999999</v>
      </c>
      <c r="G9" s="17">
        <v>1079.508</v>
      </c>
      <c r="H9" s="18">
        <v>1081.9390000000001</v>
      </c>
      <c r="I9" s="34">
        <f t="shared" si="1"/>
        <v>1080.2750000000001</v>
      </c>
      <c r="J9" s="68">
        <v>0</v>
      </c>
      <c r="K9" s="20">
        <v>-45</v>
      </c>
      <c r="L9" s="17">
        <v>-45</v>
      </c>
      <c r="M9" s="17">
        <v>-45</v>
      </c>
      <c r="N9" s="17">
        <v>-46</v>
      </c>
      <c r="O9" s="18">
        <v>-47</v>
      </c>
      <c r="P9" s="19">
        <f t="shared" si="0"/>
        <v>-45.6</v>
      </c>
      <c r="Q9" s="107">
        <v>10</v>
      </c>
      <c r="R9" s="21">
        <f t="shared" si="2"/>
        <v>1.0412480492179177</v>
      </c>
      <c r="S9">
        <f t="shared" si="3"/>
        <v>0.89442719099991586</v>
      </c>
    </row>
    <row r="10" spans="2:19" ht="13.2" x14ac:dyDescent="0.25">
      <c r="B10" s="100"/>
      <c r="C10" s="22">
        <v>100</v>
      </c>
      <c r="D10" s="23">
        <v>1487.7070000000001</v>
      </c>
      <c r="E10" s="24">
        <v>1491.11</v>
      </c>
      <c r="F10" s="24">
        <v>1493.02</v>
      </c>
      <c r="G10" s="24">
        <v>1494.944</v>
      </c>
      <c r="H10" s="25">
        <v>1492.8330000000001</v>
      </c>
      <c r="I10" s="26">
        <f t="shared" si="1"/>
        <v>1491.9227999999998</v>
      </c>
      <c r="J10" s="69">
        <v>0</v>
      </c>
      <c r="K10" s="27">
        <v>-46</v>
      </c>
      <c r="L10" s="24">
        <v>-45</v>
      </c>
      <c r="M10" s="24">
        <v>-44</v>
      </c>
      <c r="N10" s="24">
        <v>-44</v>
      </c>
      <c r="O10" s="25">
        <v>-45</v>
      </c>
      <c r="P10" s="26">
        <f t="shared" si="0"/>
        <v>-44.8</v>
      </c>
      <c r="Q10" s="108"/>
      <c r="R10" s="21">
        <f t="shared" si="2"/>
        <v>2.7199988419114782</v>
      </c>
      <c r="S10">
        <f t="shared" si="3"/>
        <v>0.83666002653407556</v>
      </c>
    </row>
    <row r="11" spans="2:19" ht="13.2" x14ac:dyDescent="0.25">
      <c r="B11" s="100"/>
      <c r="C11" s="22">
        <v>150</v>
      </c>
      <c r="D11" s="23">
        <v>1892.518</v>
      </c>
      <c r="E11" s="24">
        <v>1901.9269999999999</v>
      </c>
      <c r="F11" s="24">
        <v>1901.347</v>
      </c>
      <c r="G11" s="24">
        <v>1902.8969999999999</v>
      </c>
      <c r="H11" s="25">
        <v>1898.172</v>
      </c>
      <c r="I11" s="26">
        <f t="shared" si="1"/>
        <v>1899.3721999999998</v>
      </c>
      <c r="J11" s="69">
        <v>0.16667000000000001</v>
      </c>
      <c r="K11" s="27">
        <v>-46</v>
      </c>
      <c r="L11" s="24">
        <v>-49</v>
      </c>
      <c r="M11" s="24">
        <v>-48</v>
      </c>
      <c r="N11" s="24">
        <v>-47</v>
      </c>
      <c r="O11" s="25">
        <v>-45</v>
      </c>
      <c r="P11" s="26">
        <f t="shared" si="0"/>
        <v>-47</v>
      </c>
      <c r="Q11" s="108"/>
      <c r="R11" s="21">
        <f t="shared" si="2"/>
        <v>4.2211251699043029</v>
      </c>
      <c r="S11">
        <f t="shared" si="3"/>
        <v>1.5811388300841898</v>
      </c>
    </row>
    <row r="12" spans="2:19" ht="13.2" x14ac:dyDescent="0.25">
      <c r="B12" s="100"/>
      <c r="C12" s="22">
        <v>200</v>
      </c>
      <c r="D12" s="23">
        <v>2297.0639999999999</v>
      </c>
      <c r="E12" s="24">
        <v>2307.5309999999999</v>
      </c>
      <c r="F12" s="24">
        <v>2307.0650000000001</v>
      </c>
      <c r="G12" s="24">
        <v>2306.3629999999998</v>
      </c>
      <c r="H12" s="25">
        <v>2303.8389999999999</v>
      </c>
      <c r="I12" s="26">
        <f t="shared" si="1"/>
        <v>2304.3723999999997</v>
      </c>
      <c r="J12" s="69">
        <v>0</v>
      </c>
      <c r="K12" s="27">
        <v>-44</v>
      </c>
      <c r="L12" s="27">
        <v>-44</v>
      </c>
      <c r="M12" s="27">
        <v>-45</v>
      </c>
      <c r="N12" s="27">
        <v>-45</v>
      </c>
      <c r="O12" s="25">
        <v>-44</v>
      </c>
      <c r="P12" s="26">
        <f t="shared" si="0"/>
        <v>-44.4</v>
      </c>
      <c r="Q12" s="108"/>
      <c r="R12" s="21">
        <f t="shared" si="2"/>
        <v>4.326851141419171</v>
      </c>
      <c r="S12">
        <f t="shared" si="3"/>
        <v>0.54772255750516607</v>
      </c>
    </row>
    <row r="13" spans="2:19" ht="13.8" thickBot="1" x14ac:dyDescent="0.3">
      <c r="B13" s="100"/>
      <c r="C13" s="28">
        <v>250</v>
      </c>
      <c r="D13" s="29">
        <v>2705.627</v>
      </c>
      <c r="E13" s="30">
        <v>2713.181</v>
      </c>
      <c r="F13" s="30">
        <v>2710.509</v>
      </c>
      <c r="G13" s="30">
        <v>2712.0630000000001</v>
      </c>
      <c r="H13" s="31">
        <v>2711.4070000000002</v>
      </c>
      <c r="I13" s="32">
        <f t="shared" si="1"/>
        <v>2710.5574000000001</v>
      </c>
      <c r="J13" s="70">
        <v>0</v>
      </c>
      <c r="K13" s="33">
        <v>-45</v>
      </c>
      <c r="L13" s="27">
        <v>-43</v>
      </c>
      <c r="M13" s="30">
        <v>-42</v>
      </c>
      <c r="N13" s="30">
        <v>-42</v>
      </c>
      <c r="O13" s="31">
        <v>-43</v>
      </c>
      <c r="P13" s="32">
        <f t="shared" si="0"/>
        <v>-43</v>
      </c>
      <c r="Q13" s="117"/>
      <c r="R13" s="21">
        <f t="shared" si="2"/>
        <v>2.9233164043600053</v>
      </c>
      <c r="S13">
        <f t="shared" si="3"/>
        <v>1.2247448713915889</v>
      </c>
    </row>
    <row r="14" spans="2:19" ht="13.8" thickTop="1" x14ac:dyDescent="0.25">
      <c r="B14" s="100"/>
      <c r="C14" s="15">
        <v>50</v>
      </c>
      <c r="D14" s="16">
        <v>403.37299999999999</v>
      </c>
      <c r="E14" s="17">
        <v>403.53809999999999</v>
      </c>
      <c r="F14" s="17">
        <v>403.35059999999999</v>
      </c>
      <c r="G14" s="17">
        <v>403.23989999999998</v>
      </c>
      <c r="H14" s="18">
        <v>403.12740000000002</v>
      </c>
      <c r="I14" s="19">
        <f t="shared" si="1"/>
        <v>403.32580000000002</v>
      </c>
      <c r="J14" s="68">
        <v>0</v>
      </c>
      <c r="K14" s="20">
        <v>-43</v>
      </c>
      <c r="L14" s="17">
        <v>-43</v>
      </c>
      <c r="M14" s="17">
        <v>-43</v>
      </c>
      <c r="N14" s="17">
        <v>-43</v>
      </c>
      <c r="O14" s="18">
        <v>-43</v>
      </c>
      <c r="P14" s="19">
        <f t="shared" si="0"/>
        <v>-43</v>
      </c>
      <c r="Q14" s="107">
        <v>8</v>
      </c>
      <c r="R14" s="21">
        <f t="shared" si="2"/>
        <v>0.15383070239713786</v>
      </c>
      <c r="S14">
        <f t="shared" si="3"/>
        <v>0</v>
      </c>
    </row>
    <row r="15" spans="2:19" ht="13.2" x14ac:dyDescent="0.25">
      <c r="B15" s="100"/>
      <c r="C15" s="22">
        <v>100</v>
      </c>
      <c r="D15" s="23">
        <v>532.50819999999999</v>
      </c>
      <c r="E15" s="24">
        <v>540.71990000000005</v>
      </c>
      <c r="F15" s="24">
        <v>536.73350000000005</v>
      </c>
      <c r="G15" s="24">
        <v>538.6037</v>
      </c>
      <c r="H15" s="25">
        <v>540.79110000000003</v>
      </c>
      <c r="I15" s="26">
        <f t="shared" si="1"/>
        <v>537.87128000000007</v>
      </c>
      <c r="J15" s="69">
        <v>0</v>
      </c>
      <c r="K15" s="27">
        <v>-43</v>
      </c>
      <c r="L15" s="24">
        <v>-42</v>
      </c>
      <c r="M15" s="24">
        <v>-41</v>
      </c>
      <c r="N15" s="24">
        <v>-43</v>
      </c>
      <c r="O15" s="25">
        <v>-43</v>
      </c>
      <c r="P15" s="26">
        <f t="shared" si="0"/>
        <v>-42.4</v>
      </c>
      <c r="Q15" s="108"/>
      <c r="R15" s="21">
        <f t="shared" si="2"/>
        <v>3.4363350465285132</v>
      </c>
      <c r="S15">
        <f t="shared" si="3"/>
        <v>0.89442719099991586</v>
      </c>
    </row>
    <row r="16" spans="2:19" ht="13.2" x14ac:dyDescent="0.25">
      <c r="B16" s="100"/>
      <c r="C16" s="22">
        <v>150</v>
      </c>
      <c r="D16" s="23">
        <v>650.20339999999999</v>
      </c>
      <c r="E16" s="24">
        <v>661.87159999999994</v>
      </c>
      <c r="F16" s="24">
        <v>661.30619999999999</v>
      </c>
      <c r="G16" s="24">
        <v>660.61329999999998</v>
      </c>
      <c r="H16" s="25">
        <v>662.07169999999996</v>
      </c>
      <c r="I16" s="26">
        <f t="shared" si="1"/>
        <v>659.21323999999993</v>
      </c>
      <c r="J16" s="69">
        <v>0</v>
      </c>
      <c r="K16" s="27">
        <v>-44</v>
      </c>
      <c r="L16" s="24">
        <v>-44</v>
      </c>
      <c r="M16" s="24">
        <v>-45</v>
      </c>
      <c r="N16" s="24">
        <v>-45</v>
      </c>
      <c r="O16" s="25">
        <v>-45</v>
      </c>
      <c r="P16" s="26">
        <f t="shared" si="0"/>
        <v>-44.6</v>
      </c>
      <c r="Q16" s="108"/>
      <c r="R16" s="21">
        <f t="shared" si="2"/>
        <v>5.0684203123853004</v>
      </c>
      <c r="S16">
        <f t="shared" si="3"/>
        <v>0.54772255750516607</v>
      </c>
    </row>
    <row r="17" spans="2:19" ht="13.2" x14ac:dyDescent="0.25">
      <c r="B17" s="100"/>
      <c r="C17" s="22">
        <v>200</v>
      </c>
      <c r="D17" s="23">
        <v>781.64769999999999</v>
      </c>
      <c r="E17" s="24">
        <v>790.89909999999998</v>
      </c>
      <c r="F17" s="24">
        <v>788.86770000000001</v>
      </c>
      <c r="G17" s="24">
        <v>790.32749999999999</v>
      </c>
      <c r="H17" s="25">
        <v>789.65840000000003</v>
      </c>
      <c r="I17" s="26">
        <f t="shared" si="1"/>
        <v>788.28007999999988</v>
      </c>
      <c r="J17" s="69">
        <v>0</v>
      </c>
      <c r="K17" s="27">
        <v>-44</v>
      </c>
      <c r="L17" s="27">
        <v>-46</v>
      </c>
      <c r="M17" s="24">
        <v>-43</v>
      </c>
      <c r="N17" s="27">
        <v>-44</v>
      </c>
      <c r="O17" s="27">
        <v>-44</v>
      </c>
      <c r="P17" s="26">
        <f t="shared" si="0"/>
        <v>-44.2</v>
      </c>
      <c r="Q17" s="108"/>
      <c r="R17" s="21">
        <f t="shared" si="2"/>
        <v>3.7843335664288404</v>
      </c>
      <c r="S17">
        <f t="shared" si="3"/>
        <v>1.0954451150103321</v>
      </c>
    </row>
    <row r="18" spans="2:19" ht="13.8" thickBot="1" x14ac:dyDescent="0.3">
      <c r="B18" s="101"/>
      <c r="C18" s="28">
        <v>250</v>
      </c>
      <c r="D18" s="29">
        <v>897.54169999999999</v>
      </c>
      <c r="E18" s="30">
        <v>908.88879999999995</v>
      </c>
      <c r="F18" s="30">
        <v>908.88879999999995</v>
      </c>
      <c r="G18" s="30">
        <v>909.19090000000006</v>
      </c>
      <c r="H18" s="31">
        <v>906.31510000000003</v>
      </c>
      <c r="I18" s="32">
        <f t="shared" si="1"/>
        <v>906.16506000000004</v>
      </c>
      <c r="J18" s="70">
        <v>0</v>
      </c>
      <c r="K18" s="27">
        <v>-43</v>
      </c>
      <c r="L18" s="27">
        <v>-42</v>
      </c>
      <c r="M18" s="27">
        <v>-43</v>
      </c>
      <c r="N18" s="27">
        <v>-45</v>
      </c>
      <c r="O18" s="27">
        <v>-44</v>
      </c>
      <c r="P18" s="32">
        <f t="shared" si="0"/>
        <v>-43.4</v>
      </c>
      <c r="Q18" s="117"/>
      <c r="R18" s="21">
        <f t="shared" si="2"/>
        <v>4.9592861525626821</v>
      </c>
      <c r="S18">
        <f t="shared" si="3"/>
        <v>1.1401754250991381</v>
      </c>
    </row>
    <row r="19" spans="2:19" ht="13.8" thickTop="1" x14ac:dyDescent="0.25">
      <c r="B19" s="99" t="s">
        <v>21</v>
      </c>
      <c r="C19" s="15">
        <v>50</v>
      </c>
      <c r="D19" s="16">
        <v>3799.74</v>
      </c>
      <c r="E19" s="17">
        <v>3799.7040000000002</v>
      </c>
      <c r="F19" s="17">
        <v>3799.7260000000001</v>
      </c>
      <c r="G19" s="17">
        <v>3799.605</v>
      </c>
      <c r="H19" s="18">
        <v>3796.2440000000001</v>
      </c>
      <c r="I19" s="34">
        <f t="shared" si="1"/>
        <v>3799.0038</v>
      </c>
      <c r="J19" s="68">
        <v>0</v>
      </c>
      <c r="K19" s="20">
        <v>-56</v>
      </c>
      <c r="L19" s="17">
        <v>-53</v>
      </c>
      <c r="M19" s="17">
        <v>-54</v>
      </c>
      <c r="N19" s="17">
        <v>-54</v>
      </c>
      <c r="O19" s="18">
        <v>-57</v>
      </c>
      <c r="P19" s="19">
        <f t="shared" si="0"/>
        <v>-54.8</v>
      </c>
      <c r="Q19" s="107">
        <v>12</v>
      </c>
      <c r="R19" s="21">
        <f t="shared" si="2"/>
        <v>1.5436791117326918</v>
      </c>
      <c r="S19">
        <f t="shared" si="3"/>
        <v>1.6431676725154982</v>
      </c>
    </row>
    <row r="20" spans="2:19" ht="13.2" x14ac:dyDescent="0.25">
      <c r="B20" s="100"/>
      <c r="C20" s="22">
        <v>100</v>
      </c>
      <c r="D20" s="23">
        <v>5432.5590000000002</v>
      </c>
      <c r="E20" s="24">
        <v>5441.0990000000002</v>
      </c>
      <c r="F20" s="24">
        <v>5440.9880000000003</v>
      </c>
      <c r="G20" s="24">
        <v>5438.8639999999996</v>
      </c>
      <c r="H20" s="25">
        <v>5442.8940000000002</v>
      </c>
      <c r="I20" s="26">
        <f t="shared" si="1"/>
        <v>5439.2808000000005</v>
      </c>
      <c r="J20" s="69">
        <v>0</v>
      </c>
      <c r="K20" s="23">
        <v>-54</v>
      </c>
      <c r="L20" s="24">
        <v>-53</v>
      </c>
      <c r="M20" s="24">
        <v>-58</v>
      </c>
      <c r="N20" s="24">
        <v>-57</v>
      </c>
      <c r="O20" s="25">
        <v>-57</v>
      </c>
      <c r="P20" s="26">
        <f t="shared" si="0"/>
        <v>-55.8</v>
      </c>
      <c r="Q20" s="108"/>
      <c r="R20" s="21">
        <f t="shared" si="2"/>
        <v>4.0196988320022475</v>
      </c>
      <c r="S20">
        <f t="shared" si="3"/>
        <v>2.16794833886788</v>
      </c>
    </row>
    <row r="21" spans="2:19" ht="13.2" x14ac:dyDescent="0.25">
      <c r="B21" s="100"/>
      <c r="C21" s="22">
        <v>150</v>
      </c>
      <c r="D21" s="23">
        <v>7070.69</v>
      </c>
      <c r="E21" s="24">
        <v>7078.0219999999999</v>
      </c>
      <c r="F21" s="24">
        <v>7079.8029999999999</v>
      </c>
      <c r="G21" s="24">
        <v>7075.7380000000003</v>
      </c>
      <c r="H21" s="25">
        <v>7076.1279999999997</v>
      </c>
      <c r="I21" s="26">
        <f t="shared" si="1"/>
        <v>7076.0762000000004</v>
      </c>
      <c r="J21" s="69">
        <v>0</v>
      </c>
      <c r="K21" s="27">
        <v>-56</v>
      </c>
      <c r="L21" s="24">
        <v>-57</v>
      </c>
      <c r="M21" s="24">
        <v>-57</v>
      </c>
      <c r="N21" s="24">
        <v>-58</v>
      </c>
      <c r="O21" s="25">
        <v>-58</v>
      </c>
      <c r="P21" s="26">
        <f t="shared" si="0"/>
        <v>-57.2</v>
      </c>
      <c r="Q21" s="108"/>
      <c r="R21" s="21">
        <f t="shared" si="2"/>
        <v>3.4206501136480973</v>
      </c>
      <c r="S21">
        <f t="shared" si="3"/>
        <v>0.83666002653407556</v>
      </c>
    </row>
    <row r="22" spans="2:19" ht="13.2" x14ac:dyDescent="0.25">
      <c r="B22" s="100"/>
      <c r="C22" s="22">
        <v>200</v>
      </c>
      <c r="D22" s="23">
        <v>8703.6710000000003</v>
      </c>
      <c r="E22" s="24">
        <v>8713.5429999999997</v>
      </c>
      <c r="F22" s="24">
        <v>8715.2189999999991</v>
      </c>
      <c r="G22" s="24">
        <v>8710.6659999999993</v>
      </c>
      <c r="H22" s="25">
        <v>8709.8070000000007</v>
      </c>
      <c r="I22" s="26">
        <f t="shared" si="1"/>
        <v>8710.5811999999987</v>
      </c>
      <c r="J22" s="69">
        <v>0</v>
      </c>
      <c r="K22" s="27">
        <v>-56</v>
      </c>
      <c r="L22" s="24">
        <v>-54</v>
      </c>
      <c r="M22" s="24">
        <v>-56</v>
      </c>
      <c r="N22" s="24">
        <v>-54</v>
      </c>
      <c r="O22" s="25">
        <v>-56</v>
      </c>
      <c r="P22" s="26">
        <f t="shared" si="0"/>
        <v>-55.2</v>
      </c>
      <c r="Q22" s="108"/>
      <c r="R22" s="21">
        <f t="shared" si="2"/>
        <v>4.4339285289679911</v>
      </c>
      <c r="S22">
        <f t="shared" si="3"/>
        <v>1.0954451150103321</v>
      </c>
    </row>
    <row r="23" spans="2:19" ht="13.8" thickBot="1" x14ac:dyDescent="0.3">
      <c r="B23" s="100"/>
      <c r="C23" s="28">
        <v>250</v>
      </c>
      <c r="D23" s="29">
        <v>10347.92</v>
      </c>
      <c r="E23" s="30">
        <v>10347.17</v>
      </c>
      <c r="F23" s="30">
        <v>10344.5</v>
      </c>
      <c r="G23" s="30">
        <v>10348.36</v>
      </c>
      <c r="H23" s="31">
        <v>10343.200000000001</v>
      </c>
      <c r="I23" s="44">
        <f t="shared" si="1"/>
        <v>10346.23</v>
      </c>
      <c r="J23" s="70">
        <v>0</v>
      </c>
      <c r="K23" s="33">
        <v>-80</v>
      </c>
      <c r="L23" s="30">
        <v>-78</v>
      </c>
      <c r="M23" s="30">
        <v>-82</v>
      </c>
      <c r="N23" s="30">
        <v>-88</v>
      </c>
      <c r="O23" s="31">
        <v>-90</v>
      </c>
      <c r="P23" s="32">
        <f t="shared" si="0"/>
        <v>-83.6</v>
      </c>
      <c r="Q23" s="117"/>
      <c r="R23" s="21">
        <f t="shared" si="2"/>
        <v>2.2611059240998892</v>
      </c>
      <c r="S23">
        <f t="shared" si="3"/>
        <v>5.1768716422179137</v>
      </c>
    </row>
    <row r="24" spans="2:19" ht="13.8" thickTop="1" x14ac:dyDescent="0.25">
      <c r="B24" s="100"/>
      <c r="C24" s="15">
        <v>50</v>
      </c>
      <c r="D24" s="16">
        <v>1079.53</v>
      </c>
      <c r="E24" s="17">
        <v>1079.867</v>
      </c>
      <c r="F24" s="17">
        <v>1079.7550000000001</v>
      </c>
      <c r="G24" s="17">
        <v>1079.6479999999999</v>
      </c>
      <c r="H24" s="18">
        <v>1079.539</v>
      </c>
      <c r="I24" s="19">
        <f t="shared" si="1"/>
        <v>1079.6677999999999</v>
      </c>
      <c r="J24" s="68">
        <v>0.44444440000000002</v>
      </c>
      <c r="K24" s="20">
        <v>-56</v>
      </c>
      <c r="L24" s="17">
        <v>-59</v>
      </c>
      <c r="M24" s="17">
        <v>-58</v>
      </c>
      <c r="N24" s="17">
        <v>-65</v>
      </c>
      <c r="O24" s="18">
        <v>-62</v>
      </c>
      <c r="P24" s="19">
        <f t="shared" si="0"/>
        <v>-60</v>
      </c>
      <c r="Q24" s="107">
        <v>10</v>
      </c>
      <c r="R24" s="21">
        <f t="shared" si="2"/>
        <v>0.14426953940456225</v>
      </c>
      <c r="S24">
        <f t="shared" si="3"/>
        <v>3.5355339059327378</v>
      </c>
    </row>
    <row r="25" spans="2:19" ht="13.2" x14ac:dyDescent="0.25">
      <c r="B25" s="100"/>
      <c r="C25" s="22">
        <v>100</v>
      </c>
      <c r="D25" s="23">
        <v>1487.067</v>
      </c>
      <c r="E25" s="24">
        <v>1493.2560000000001</v>
      </c>
      <c r="F25" s="24">
        <v>1493.271</v>
      </c>
      <c r="G25" s="24">
        <v>1493.037</v>
      </c>
      <c r="H25" s="25">
        <v>1490.9449999999999</v>
      </c>
      <c r="I25" s="26">
        <f t="shared" si="1"/>
        <v>1491.5152</v>
      </c>
      <c r="J25" s="69">
        <v>0</v>
      </c>
      <c r="K25" s="23">
        <v>-69</v>
      </c>
      <c r="L25" s="24">
        <v>-71</v>
      </c>
      <c r="M25" s="24">
        <v>-64</v>
      </c>
      <c r="N25" s="24">
        <v>-63</v>
      </c>
      <c r="O25" s="25">
        <v>-63</v>
      </c>
      <c r="P25" s="26">
        <f t="shared" si="0"/>
        <v>-66</v>
      </c>
      <c r="Q25" s="108"/>
      <c r="R25" s="21">
        <f t="shared" si="2"/>
        <v>2.6711750597817558</v>
      </c>
      <c r="S25">
        <f t="shared" si="3"/>
        <v>3.7416573867739413</v>
      </c>
    </row>
    <row r="26" spans="2:19" ht="13.2" x14ac:dyDescent="0.25">
      <c r="B26" s="100"/>
      <c r="C26" s="22">
        <v>150</v>
      </c>
      <c r="D26" s="23">
        <v>1894.4</v>
      </c>
      <c r="E26" s="24">
        <v>1902.1310000000001</v>
      </c>
      <c r="F26" s="24">
        <v>1901.5309999999999</v>
      </c>
      <c r="G26" s="24">
        <v>1902.9190000000001</v>
      </c>
      <c r="H26" s="25">
        <v>1898.2809999999999</v>
      </c>
      <c r="I26" s="26">
        <f t="shared" si="1"/>
        <v>1899.8523999999998</v>
      </c>
      <c r="J26" s="69">
        <v>0</v>
      </c>
      <c r="K26" s="27">
        <v>-67</v>
      </c>
      <c r="L26" s="24">
        <v>-63</v>
      </c>
      <c r="M26" s="24">
        <v>-59</v>
      </c>
      <c r="N26" s="24">
        <v>-59</v>
      </c>
      <c r="O26" s="25">
        <v>-66</v>
      </c>
      <c r="P26" s="26">
        <f t="shared" si="0"/>
        <v>-62.8</v>
      </c>
      <c r="Q26" s="108"/>
      <c r="R26" s="21">
        <f t="shared" si="2"/>
        <v>3.5217792094337761</v>
      </c>
      <c r="S26">
        <f t="shared" si="3"/>
        <v>3.7682887362833544</v>
      </c>
    </row>
    <row r="27" spans="2:19" ht="13.2" x14ac:dyDescent="0.25">
      <c r="B27" s="100"/>
      <c r="C27" s="22">
        <v>200</v>
      </c>
      <c r="D27" s="23">
        <v>2297.8670000000002</v>
      </c>
      <c r="E27" s="24">
        <v>2305.652</v>
      </c>
      <c r="F27" s="24">
        <v>2307.1570000000002</v>
      </c>
      <c r="G27" s="24">
        <v>2306.6239999999998</v>
      </c>
      <c r="H27" s="25">
        <v>2306.0650000000001</v>
      </c>
      <c r="I27" s="26">
        <f t="shared" si="1"/>
        <v>2304.6729999999998</v>
      </c>
      <c r="J27" s="69">
        <v>0</v>
      </c>
      <c r="K27" s="27">
        <v>-60</v>
      </c>
      <c r="L27" s="24">
        <v>-62</v>
      </c>
      <c r="M27" s="24">
        <v>-57</v>
      </c>
      <c r="N27" s="24">
        <v>-56</v>
      </c>
      <c r="O27" s="25">
        <v>-56</v>
      </c>
      <c r="P27" s="26">
        <f t="shared" si="0"/>
        <v>-58.2</v>
      </c>
      <c r="Q27" s="108"/>
      <c r="R27" s="21">
        <f t="shared" si="2"/>
        <v>3.8468947867077685</v>
      </c>
      <c r="S27">
        <f t="shared" si="3"/>
        <v>2.6832815729997477</v>
      </c>
    </row>
    <row r="28" spans="2:19" ht="13.8" thickBot="1" x14ac:dyDescent="0.3">
      <c r="B28" s="100"/>
      <c r="C28" s="28">
        <v>250</v>
      </c>
      <c r="D28" s="29">
        <v>2705.857</v>
      </c>
      <c r="E28" s="30">
        <v>2713.1729999999998</v>
      </c>
      <c r="F28" s="30">
        <v>2710.739</v>
      </c>
      <c r="G28" s="30">
        <v>2710.1880000000001</v>
      </c>
      <c r="H28" s="31">
        <v>2711.4810000000002</v>
      </c>
      <c r="I28" s="32">
        <f t="shared" si="1"/>
        <v>2710.2876000000001</v>
      </c>
      <c r="J28" s="70">
        <v>0</v>
      </c>
      <c r="K28" s="33">
        <v>-59</v>
      </c>
      <c r="L28" s="30">
        <v>-57</v>
      </c>
      <c r="M28" s="30">
        <v>-58</v>
      </c>
      <c r="N28" s="30">
        <v>-54</v>
      </c>
      <c r="O28" s="31">
        <v>-54</v>
      </c>
      <c r="P28" s="32">
        <f t="shared" si="0"/>
        <v>-56.4</v>
      </c>
      <c r="Q28" s="117"/>
      <c r="R28" s="21">
        <f t="shared" si="2"/>
        <v>2.7200016176465547</v>
      </c>
      <c r="S28">
        <f t="shared" si="3"/>
        <v>2.3021728866442679</v>
      </c>
    </row>
    <row r="29" spans="2:19" ht="13.8" thickTop="1" x14ac:dyDescent="0.25">
      <c r="B29" s="100"/>
      <c r="C29" s="15">
        <v>50</v>
      </c>
      <c r="D29" s="16">
        <v>403.39620000000002</v>
      </c>
      <c r="E29" s="17">
        <v>401.54910000000001</v>
      </c>
      <c r="F29" s="17">
        <v>403.44380000000001</v>
      </c>
      <c r="G29" s="17">
        <v>401.36</v>
      </c>
      <c r="H29" s="18">
        <v>403.23079999999999</v>
      </c>
      <c r="I29" s="34">
        <f t="shared" si="1"/>
        <v>402.59598</v>
      </c>
      <c r="J29" s="68">
        <v>0</v>
      </c>
      <c r="K29" s="20">
        <v>-61</v>
      </c>
      <c r="L29" s="17">
        <v>-62</v>
      </c>
      <c r="M29" s="17">
        <v>-62</v>
      </c>
      <c r="N29" s="17">
        <v>-63</v>
      </c>
      <c r="O29" s="18">
        <v>-63</v>
      </c>
      <c r="P29" s="19">
        <f t="shared" si="0"/>
        <v>-62.2</v>
      </c>
      <c r="Q29" s="107">
        <v>8</v>
      </c>
      <c r="R29" s="21">
        <f t="shared" si="2"/>
        <v>1.0471092980200278</v>
      </c>
      <c r="S29">
        <f t="shared" si="3"/>
        <v>0.83666002653407556</v>
      </c>
    </row>
    <row r="30" spans="2:19" ht="13.2" x14ac:dyDescent="0.25">
      <c r="B30" s="100"/>
      <c r="C30" s="22">
        <v>100</v>
      </c>
      <c r="D30" s="23">
        <v>534.61789999999996</v>
      </c>
      <c r="E30" s="24">
        <v>538.9778</v>
      </c>
      <c r="F30" s="24">
        <v>544.57870000000003</v>
      </c>
      <c r="G30" s="24">
        <v>540.58349999999996</v>
      </c>
      <c r="H30" s="25">
        <v>540.63509999999997</v>
      </c>
      <c r="I30" s="26">
        <f t="shared" si="1"/>
        <v>539.87859999999989</v>
      </c>
      <c r="J30" s="69">
        <v>0</v>
      </c>
      <c r="K30" s="27">
        <v>-62</v>
      </c>
      <c r="L30" s="24">
        <v>-62</v>
      </c>
      <c r="M30" s="24">
        <v>-62</v>
      </c>
      <c r="N30" s="24">
        <v>-61</v>
      </c>
      <c r="O30" s="25">
        <v>-62</v>
      </c>
      <c r="P30" s="26">
        <f t="shared" si="0"/>
        <v>-61.8</v>
      </c>
      <c r="Q30" s="108"/>
      <c r="R30" s="21">
        <f t="shared" si="2"/>
        <v>3.593275713050716</v>
      </c>
      <c r="S30">
        <f t="shared" si="3"/>
        <v>0.44721359549995793</v>
      </c>
    </row>
    <row r="31" spans="2:19" ht="13.2" x14ac:dyDescent="0.25">
      <c r="B31" s="100"/>
      <c r="C31" s="22">
        <v>150</v>
      </c>
      <c r="D31" s="23">
        <v>652.00310000000002</v>
      </c>
      <c r="E31" s="24">
        <v>661.91070000000002</v>
      </c>
      <c r="F31" s="24">
        <v>661.42340000000002</v>
      </c>
      <c r="G31" s="24">
        <v>661.46050000000002</v>
      </c>
      <c r="H31" s="25">
        <v>661.06179999999995</v>
      </c>
      <c r="I31" s="26">
        <f t="shared" si="1"/>
        <v>659.57190000000003</v>
      </c>
      <c r="J31" s="69">
        <v>0</v>
      </c>
      <c r="K31" s="27">
        <v>-61</v>
      </c>
      <c r="L31" s="24">
        <v>-64</v>
      </c>
      <c r="M31" s="24">
        <v>-61</v>
      </c>
      <c r="N31" s="24">
        <v>-67</v>
      </c>
      <c r="O31" s="25">
        <v>-65</v>
      </c>
      <c r="P31" s="26">
        <f t="shared" si="0"/>
        <v>-63.6</v>
      </c>
      <c r="Q31" s="108"/>
      <c r="R31" s="21">
        <f t="shared" si="2"/>
        <v>4.2417974698233714</v>
      </c>
      <c r="S31">
        <f t="shared" si="3"/>
        <v>2.6076809620810595</v>
      </c>
    </row>
    <row r="32" spans="2:19" ht="13.2" x14ac:dyDescent="0.25">
      <c r="B32" s="100"/>
      <c r="C32" s="22">
        <v>200</v>
      </c>
      <c r="D32" s="23">
        <v>781.66369999999995</v>
      </c>
      <c r="E32" s="24">
        <v>789.4443</v>
      </c>
      <c r="F32" s="24">
        <v>788.87630000000001</v>
      </c>
      <c r="G32" s="24">
        <v>788.43010000000004</v>
      </c>
      <c r="H32" s="25">
        <v>789.6712</v>
      </c>
      <c r="I32" s="26">
        <f t="shared" si="1"/>
        <v>787.61712000000011</v>
      </c>
      <c r="J32" s="69">
        <v>0</v>
      </c>
      <c r="K32" s="27">
        <v>-59</v>
      </c>
      <c r="L32" s="24">
        <v>-66</v>
      </c>
      <c r="M32" s="24">
        <v>-63</v>
      </c>
      <c r="N32" s="24">
        <v>-67</v>
      </c>
      <c r="O32" s="25">
        <v>-63</v>
      </c>
      <c r="P32" s="26">
        <f t="shared" si="0"/>
        <v>-63.6</v>
      </c>
      <c r="Q32" s="108"/>
      <c r="R32" s="21">
        <f t="shared" si="2"/>
        <v>3.3633135390564131</v>
      </c>
      <c r="S32">
        <f t="shared" si="3"/>
        <v>3.1304951684997055</v>
      </c>
    </row>
    <row r="33" spans="1:19" ht="13.8" thickBot="1" x14ac:dyDescent="0.3">
      <c r="B33" s="100"/>
      <c r="C33" s="83">
        <v>250</v>
      </c>
      <c r="D33" s="41">
        <v>904.48820000000001</v>
      </c>
      <c r="E33" s="42">
        <v>910.00260000000003</v>
      </c>
      <c r="F33" s="42">
        <v>911.35879999999997</v>
      </c>
      <c r="G33" s="42">
        <v>906.89419999999996</v>
      </c>
      <c r="H33" s="43">
        <v>907.45079999999996</v>
      </c>
      <c r="I33" s="44">
        <f t="shared" si="1"/>
        <v>908.03891999999996</v>
      </c>
      <c r="J33" s="72">
        <v>0</v>
      </c>
      <c r="K33" s="45">
        <v>-64</v>
      </c>
      <c r="L33" s="45">
        <v>-71</v>
      </c>
      <c r="M33" s="45">
        <v>-83</v>
      </c>
      <c r="N33" s="45">
        <v>-83</v>
      </c>
      <c r="O33" s="45">
        <v>-70</v>
      </c>
      <c r="P33" s="44">
        <f t="shared" si="0"/>
        <v>-74.2</v>
      </c>
      <c r="Q33" s="108"/>
      <c r="R33" s="21">
        <f t="shared" si="2"/>
        <v>2.6991444889075522</v>
      </c>
      <c r="S33">
        <f t="shared" si="3"/>
        <v>8.4675852520066091</v>
      </c>
    </row>
    <row r="34" spans="1:19" ht="13.2" x14ac:dyDescent="0.25">
      <c r="B34" s="109" t="s">
        <v>22</v>
      </c>
      <c r="C34" s="85">
        <v>50</v>
      </c>
      <c r="D34" s="86">
        <v>3800.8090000000002</v>
      </c>
      <c r="E34" s="87">
        <v>3797.8609999999999</v>
      </c>
      <c r="F34" s="87">
        <v>3801.76</v>
      </c>
      <c r="G34" s="87">
        <v>3799.277</v>
      </c>
      <c r="H34" s="88">
        <v>3799.5529999999999</v>
      </c>
      <c r="I34" s="89">
        <f t="shared" si="1"/>
        <v>3799.8520000000003</v>
      </c>
      <c r="J34" s="90">
        <v>0</v>
      </c>
      <c r="K34" s="91">
        <v>-83</v>
      </c>
      <c r="L34" s="87">
        <v>-82</v>
      </c>
      <c r="M34" s="87">
        <v>-90</v>
      </c>
      <c r="N34" s="87">
        <v>-88</v>
      </c>
      <c r="O34" s="88">
        <v>-86</v>
      </c>
      <c r="P34" s="89">
        <f t="shared" si="0"/>
        <v>-85.8</v>
      </c>
      <c r="Q34" s="112">
        <v>12</v>
      </c>
      <c r="R34" s="21">
        <f t="shared" si="2"/>
        <v>1.4950267556135677</v>
      </c>
      <c r="S34">
        <f t="shared" si="3"/>
        <v>3.3466401061363023</v>
      </c>
    </row>
    <row r="35" spans="1:19" ht="13.2" x14ac:dyDescent="0.25">
      <c r="B35" s="110"/>
      <c r="C35" s="22">
        <v>100</v>
      </c>
      <c r="D35" s="23">
        <v>5434.7060000000001</v>
      </c>
      <c r="E35" s="24">
        <v>5439.2780000000002</v>
      </c>
      <c r="F35" s="24">
        <v>5439.17</v>
      </c>
      <c r="G35" s="24">
        <v>5440.5829999999996</v>
      </c>
      <c r="H35" s="25">
        <v>5440.4049999999997</v>
      </c>
      <c r="I35" s="26">
        <f t="shared" si="1"/>
        <v>5438.8284000000003</v>
      </c>
      <c r="J35" s="69">
        <v>0</v>
      </c>
      <c r="K35" s="23">
        <v>-85</v>
      </c>
      <c r="L35" s="24">
        <v>-91</v>
      </c>
      <c r="M35" s="24">
        <v>-94</v>
      </c>
      <c r="N35" s="24">
        <v>-90</v>
      </c>
      <c r="O35" s="25">
        <v>-90</v>
      </c>
      <c r="P35" s="26">
        <f t="shared" si="0"/>
        <v>-90</v>
      </c>
      <c r="Q35" s="113"/>
      <c r="R35" s="21">
        <f t="shared" si="2"/>
        <v>2.3915110913393796</v>
      </c>
      <c r="S35">
        <f t="shared" si="3"/>
        <v>3.2403703492039302</v>
      </c>
    </row>
    <row r="36" spans="1:19" ht="13.2" x14ac:dyDescent="0.25">
      <c r="B36" s="110"/>
      <c r="C36" s="22">
        <v>150</v>
      </c>
      <c r="D36" s="23">
        <v>7068.2969999999996</v>
      </c>
      <c r="E36" s="24">
        <v>7078.1890000000003</v>
      </c>
      <c r="F36" s="24">
        <v>7075.5309999999999</v>
      </c>
      <c r="G36" s="24">
        <v>7074.9440000000004</v>
      </c>
      <c r="H36" s="25">
        <v>7076.2929999999997</v>
      </c>
      <c r="I36" s="26">
        <f t="shared" si="1"/>
        <v>7074.6508000000003</v>
      </c>
      <c r="J36" s="69">
        <v>0</v>
      </c>
      <c r="K36" s="27">
        <v>-99</v>
      </c>
      <c r="L36" s="24">
        <v>-91</v>
      </c>
      <c r="M36" s="24">
        <v>-91</v>
      </c>
      <c r="N36" s="24">
        <v>-86</v>
      </c>
      <c r="O36" s="25">
        <v>-91</v>
      </c>
      <c r="P36" s="26">
        <f t="shared" si="0"/>
        <v>-91.6</v>
      </c>
      <c r="Q36" s="113"/>
      <c r="R36" s="21">
        <f t="shared" si="2"/>
        <v>3.7565666771670205</v>
      </c>
      <c r="S36">
        <f t="shared" si="3"/>
        <v>4.6690470119715011</v>
      </c>
    </row>
    <row r="37" spans="1:19" ht="13.2" x14ac:dyDescent="0.25">
      <c r="B37" s="110"/>
      <c r="C37" s="22">
        <v>200</v>
      </c>
      <c r="D37" s="23">
        <v>8701.857</v>
      </c>
      <c r="E37" s="24">
        <v>8709.7209999999995</v>
      </c>
      <c r="F37" s="24">
        <v>8709.25</v>
      </c>
      <c r="G37" s="24">
        <v>8708.7199999999993</v>
      </c>
      <c r="H37" s="25">
        <v>8709.9519999999993</v>
      </c>
      <c r="I37" s="26">
        <f t="shared" si="1"/>
        <v>8707.9</v>
      </c>
      <c r="J37" s="69">
        <v>0</v>
      </c>
      <c r="K37" s="27">
        <v>-91</v>
      </c>
      <c r="L37" s="24">
        <v>-81</v>
      </c>
      <c r="M37" s="24">
        <v>-86</v>
      </c>
      <c r="N37" s="24">
        <v>-90</v>
      </c>
      <c r="O37" s="25">
        <v>-94</v>
      </c>
      <c r="P37" s="26">
        <f t="shared" si="0"/>
        <v>-88.4</v>
      </c>
      <c r="Q37" s="113"/>
      <c r="R37" s="21">
        <f t="shared" si="2"/>
        <v>3.4109930372251869</v>
      </c>
      <c r="S37">
        <f t="shared" si="3"/>
        <v>5.0299105359837171</v>
      </c>
    </row>
    <row r="38" spans="1:19" ht="13.8" thickBot="1" x14ac:dyDescent="0.3">
      <c r="B38" s="110"/>
      <c r="C38" s="28">
        <v>250</v>
      </c>
      <c r="D38" s="29">
        <v>10338.06</v>
      </c>
      <c r="E38" s="30">
        <v>10347.39</v>
      </c>
      <c r="F38" s="30">
        <v>10344.73</v>
      </c>
      <c r="G38" s="30">
        <v>10344.17</v>
      </c>
      <c r="H38" s="31">
        <v>10343.950000000001</v>
      </c>
      <c r="I38" s="44">
        <f t="shared" si="1"/>
        <v>10343.66</v>
      </c>
      <c r="J38" s="70">
        <v>0</v>
      </c>
      <c r="K38" s="33">
        <v>-78</v>
      </c>
      <c r="L38" s="30">
        <v>-81</v>
      </c>
      <c r="M38" s="30">
        <v>-79</v>
      </c>
      <c r="N38" s="30">
        <v>-87</v>
      </c>
      <c r="O38" s="31">
        <v>-78</v>
      </c>
      <c r="P38" s="32">
        <f t="shared" si="0"/>
        <v>-80.599999999999994</v>
      </c>
      <c r="Q38" s="114"/>
      <c r="R38" s="21">
        <f t="shared" si="2"/>
        <v>3.419137318096515</v>
      </c>
      <c r="S38">
        <f t="shared" si="3"/>
        <v>3.7815340802378072</v>
      </c>
    </row>
    <row r="39" spans="1:19" ht="13.8" thickTop="1" x14ac:dyDescent="0.25">
      <c r="A39" s="82">
        <v>45144</v>
      </c>
      <c r="B39" s="110"/>
      <c r="C39" s="15">
        <v>50</v>
      </c>
      <c r="D39" s="16">
        <v>1079.636</v>
      </c>
      <c r="E39" s="17">
        <v>1081.6790000000001</v>
      </c>
      <c r="F39" s="17">
        <v>1081.5709999999999</v>
      </c>
      <c r="G39" s="17">
        <v>1083.252</v>
      </c>
      <c r="H39" s="18">
        <v>1081.357</v>
      </c>
      <c r="I39" s="19">
        <f t="shared" si="1"/>
        <v>1081.499</v>
      </c>
      <c r="J39" s="68">
        <v>0</v>
      </c>
      <c r="K39" s="20">
        <v>-77</v>
      </c>
      <c r="L39" s="17">
        <v>-77</v>
      </c>
      <c r="M39" s="17">
        <v>-78</v>
      </c>
      <c r="N39" s="17">
        <v>-78</v>
      </c>
      <c r="O39" s="18">
        <v>-76</v>
      </c>
      <c r="P39" s="19">
        <f t="shared" si="0"/>
        <v>-77.2</v>
      </c>
      <c r="Q39" s="115">
        <v>10</v>
      </c>
      <c r="R39" s="21">
        <f t="shared" si="2"/>
        <v>1.284671747957429</v>
      </c>
      <c r="S39">
        <f t="shared" si="3"/>
        <v>0.83666002653407556</v>
      </c>
    </row>
    <row r="40" spans="1:19" ht="15.75" customHeight="1" x14ac:dyDescent="0.25">
      <c r="B40" s="110"/>
      <c r="C40" s="22">
        <v>100</v>
      </c>
      <c r="D40" s="23">
        <v>1486.43</v>
      </c>
      <c r="E40" s="24">
        <v>1493.104</v>
      </c>
      <c r="F40" s="24">
        <v>1497.825</v>
      </c>
      <c r="G40" s="24">
        <v>1491.873</v>
      </c>
      <c r="H40" s="25">
        <v>1494.8710000000001</v>
      </c>
      <c r="I40" s="26">
        <f t="shared" si="1"/>
        <v>1492.8206</v>
      </c>
      <c r="J40" s="69">
        <v>0</v>
      </c>
      <c r="K40" s="23">
        <v>-78</v>
      </c>
      <c r="L40" s="24">
        <v>-79</v>
      </c>
      <c r="M40" s="24">
        <v>-78</v>
      </c>
      <c r="N40" s="24">
        <v>-78</v>
      </c>
      <c r="O40" s="25">
        <v>-78</v>
      </c>
      <c r="P40" s="26">
        <f t="shared" si="0"/>
        <v>-78.2</v>
      </c>
      <c r="Q40" s="113"/>
      <c r="R40" s="21">
        <f t="shared" si="2"/>
        <v>4.2150382323295705</v>
      </c>
      <c r="S40">
        <f t="shared" si="3"/>
        <v>0.44721359549995793</v>
      </c>
    </row>
    <row r="41" spans="1:19" ht="15.75" customHeight="1" x14ac:dyDescent="0.25">
      <c r="B41" s="110"/>
      <c r="C41" s="22">
        <v>150</v>
      </c>
      <c r="D41" s="23">
        <v>1894.3510000000001</v>
      </c>
      <c r="E41" s="24">
        <v>1902.125</v>
      </c>
      <c r="F41" s="24">
        <v>1899.45</v>
      </c>
      <c r="G41" s="24">
        <v>1900.877</v>
      </c>
      <c r="H41" s="25">
        <v>1902.451</v>
      </c>
      <c r="I41" s="26">
        <f t="shared" si="1"/>
        <v>1899.8508000000002</v>
      </c>
      <c r="J41" s="69">
        <v>0</v>
      </c>
      <c r="K41" s="27">
        <v>-78</v>
      </c>
      <c r="L41" s="24">
        <v>-78</v>
      </c>
      <c r="M41" s="24">
        <v>-78</v>
      </c>
      <c r="N41" s="24">
        <v>-78</v>
      </c>
      <c r="O41" s="25">
        <v>-77</v>
      </c>
      <c r="P41" s="26">
        <f t="shared" si="0"/>
        <v>-77.8</v>
      </c>
      <c r="Q41" s="113"/>
      <c r="R41" s="21">
        <f t="shared" si="2"/>
        <v>3.2937270985920626</v>
      </c>
      <c r="S41">
        <f t="shared" si="3"/>
        <v>0.44721359549995793</v>
      </c>
    </row>
    <row r="42" spans="1:19" ht="15.75" customHeight="1" x14ac:dyDescent="0.25">
      <c r="B42" s="110"/>
      <c r="C42" s="22">
        <v>200</v>
      </c>
      <c r="D42" s="23">
        <v>2298.9989999999998</v>
      </c>
      <c r="E42" s="24">
        <v>2309.4679999999998</v>
      </c>
      <c r="F42" s="24">
        <v>2307.1109999999999</v>
      </c>
      <c r="G42" s="24">
        <v>2306.5749999999998</v>
      </c>
      <c r="H42" s="25">
        <v>2310.3809999999999</v>
      </c>
      <c r="I42" s="26">
        <f t="shared" si="1"/>
        <v>2306.5067999999997</v>
      </c>
      <c r="J42" s="69">
        <v>0</v>
      </c>
      <c r="K42" s="27">
        <v>-75</v>
      </c>
      <c r="L42" s="24">
        <v>-76</v>
      </c>
      <c r="M42" s="24">
        <v>-80</v>
      </c>
      <c r="N42" s="24">
        <v>-78</v>
      </c>
      <c r="O42" s="25">
        <v>-79</v>
      </c>
      <c r="P42" s="26">
        <f t="shared" si="0"/>
        <v>-77.599999999999994</v>
      </c>
      <c r="Q42" s="113"/>
      <c r="R42" s="21">
        <f t="shared" si="2"/>
        <v>4.486504786579439</v>
      </c>
      <c r="S42">
        <f t="shared" si="3"/>
        <v>2.0736441353327719</v>
      </c>
    </row>
    <row r="43" spans="1:19" ht="15.75" customHeight="1" thickBot="1" x14ac:dyDescent="0.3">
      <c r="B43" s="110"/>
      <c r="C43" s="28">
        <v>250</v>
      </c>
      <c r="D43" s="29">
        <v>2704.462</v>
      </c>
      <c r="E43" s="30">
        <v>2711.0050000000001</v>
      </c>
      <c r="F43" s="30">
        <v>2714.134</v>
      </c>
      <c r="G43" s="30">
        <v>2713.9989999999998</v>
      </c>
      <c r="H43" s="31">
        <v>2711.45</v>
      </c>
      <c r="I43" s="32">
        <f t="shared" si="1"/>
        <v>2711.0099999999998</v>
      </c>
      <c r="J43" s="70">
        <v>0</v>
      </c>
      <c r="K43" s="33">
        <v>-78</v>
      </c>
      <c r="L43" s="30">
        <v>-79</v>
      </c>
      <c r="M43" s="30">
        <v>-81</v>
      </c>
      <c r="N43" s="30">
        <v>-79</v>
      </c>
      <c r="O43" s="31">
        <v>-81</v>
      </c>
      <c r="P43" s="32">
        <f t="shared" si="0"/>
        <v>-79.599999999999994</v>
      </c>
      <c r="Q43" s="114"/>
      <c r="R43" s="21">
        <f t="shared" si="2"/>
        <v>3.9294855261216721</v>
      </c>
      <c r="S43">
        <f t="shared" si="3"/>
        <v>1.3416407864998738</v>
      </c>
    </row>
    <row r="44" spans="1:19" ht="15.75" customHeight="1" thickTop="1" x14ac:dyDescent="0.25">
      <c r="B44" s="110"/>
      <c r="C44" s="15">
        <v>50</v>
      </c>
      <c r="D44" s="16">
        <v>401.38389999999998</v>
      </c>
      <c r="E44" s="17">
        <v>403.46010000000001</v>
      </c>
      <c r="F44" s="17">
        <v>403.34309999999999</v>
      </c>
      <c r="G44" s="17">
        <v>403.2475</v>
      </c>
      <c r="H44" s="18">
        <v>403.11320000000001</v>
      </c>
      <c r="I44" s="34">
        <f t="shared" si="1"/>
        <v>402.90956</v>
      </c>
      <c r="J44" s="68">
        <v>0</v>
      </c>
      <c r="K44" s="20">
        <v>-88</v>
      </c>
      <c r="L44" s="17">
        <v>-86</v>
      </c>
      <c r="M44" s="17">
        <v>-85</v>
      </c>
      <c r="N44" s="17">
        <v>-84</v>
      </c>
      <c r="O44" s="18">
        <v>-84</v>
      </c>
      <c r="P44" s="19">
        <f t="shared" si="0"/>
        <v>-85.4</v>
      </c>
      <c r="Q44" s="115">
        <v>8</v>
      </c>
      <c r="R44" s="21">
        <f t="shared" si="2"/>
        <v>0.86231698811980728</v>
      </c>
      <c r="S44">
        <f t="shared" si="3"/>
        <v>1.6733200530681511</v>
      </c>
    </row>
    <row r="45" spans="1:19" ht="15.75" customHeight="1" x14ac:dyDescent="0.25">
      <c r="B45" s="110"/>
      <c r="C45" s="22">
        <v>100</v>
      </c>
      <c r="D45" s="23">
        <v>530.18769999999995</v>
      </c>
      <c r="E45" s="24">
        <v>538.84190000000001</v>
      </c>
      <c r="F45" s="24">
        <v>538.64930000000004</v>
      </c>
      <c r="G45" s="24">
        <v>536.52239999999995</v>
      </c>
      <c r="H45" s="25">
        <v>536.50210000000004</v>
      </c>
      <c r="I45" s="26">
        <f t="shared" si="1"/>
        <v>536.14067999999997</v>
      </c>
      <c r="J45" s="69">
        <v>0</v>
      </c>
      <c r="K45" s="27">
        <v>-85</v>
      </c>
      <c r="L45" s="24">
        <v>-85</v>
      </c>
      <c r="M45" s="24">
        <v>-83</v>
      </c>
      <c r="N45" s="24">
        <v>-83</v>
      </c>
      <c r="O45" s="25">
        <v>-87</v>
      </c>
      <c r="P45" s="26">
        <f t="shared" si="0"/>
        <v>-84.6</v>
      </c>
      <c r="Q45" s="113"/>
      <c r="R45" s="21">
        <f t="shared" si="2"/>
        <v>3.5108428207483469</v>
      </c>
      <c r="S45">
        <f t="shared" si="3"/>
        <v>1.6733200530681511</v>
      </c>
    </row>
    <row r="46" spans="1:19" ht="15.75" customHeight="1" x14ac:dyDescent="0.25">
      <c r="B46" s="110"/>
      <c r="C46" s="22">
        <v>150</v>
      </c>
      <c r="D46" s="23">
        <v>651.88059999999996</v>
      </c>
      <c r="E46" s="24">
        <v>659.88390000000004</v>
      </c>
      <c r="F46" s="24">
        <v>656.59569999999997</v>
      </c>
      <c r="G46" s="24">
        <v>658.7183</v>
      </c>
      <c r="H46" s="25">
        <v>657.98540000000003</v>
      </c>
      <c r="I46" s="26">
        <f t="shared" si="1"/>
        <v>657.01278000000002</v>
      </c>
      <c r="J46" s="69">
        <v>0</v>
      </c>
      <c r="K46" s="27">
        <v>-87</v>
      </c>
      <c r="L46" s="24">
        <v>-87</v>
      </c>
      <c r="M46" s="24">
        <v>-88</v>
      </c>
      <c r="N46" s="24">
        <v>-88</v>
      </c>
      <c r="O46" s="25">
        <v>-87</v>
      </c>
      <c r="P46" s="26">
        <f t="shared" si="0"/>
        <v>-87.4</v>
      </c>
      <c r="Q46" s="113"/>
      <c r="R46" s="21">
        <f t="shared" si="2"/>
        <v>3.1069014092822744</v>
      </c>
      <c r="S46">
        <f t="shared" si="3"/>
        <v>0.54772255750516607</v>
      </c>
    </row>
    <row r="47" spans="1:19" ht="15.75" customHeight="1" x14ac:dyDescent="0.25">
      <c r="B47" s="110"/>
      <c r="C47" s="22">
        <v>200</v>
      </c>
      <c r="D47" s="23">
        <v>779.74929999999995</v>
      </c>
      <c r="E47" s="24">
        <v>789.202</v>
      </c>
      <c r="F47" s="24">
        <v>788.95420000000001</v>
      </c>
      <c r="G47" s="24">
        <v>788.3252</v>
      </c>
      <c r="H47" s="25">
        <v>787.64829999999995</v>
      </c>
      <c r="I47" s="26">
        <f t="shared" si="1"/>
        <v>786.7758</v>
      </c>
      <c r="J47" s="69">
        <v>0</v>
      </c>
      <c r="K47" s="27">
        <v>-90</v>
      </c>
      <c r="L47" s="24">
        <v>-91</v>
      </c>
      <c r="M47" s="24">
        <v>-87</v>
      </c>
      <c r="N47" s="24">
        <v>-91</v>
      </c>
      <c r="O47" s="25">
        <v>-90</v>
      </c>
      <c r="P47" s="26">
        <f t="shared" si="0"/>
        <v>-89.8</v>
      </c>
      <c r="Q47" s="113"/>
      <c r="R47" s="21">
        <f t="shared" si="2"/>
        <v>3.9738354224854571</v>
      </c>
      <c r="S47">
        <f t="shared" si="3"/>
        <v>1.6431676725154982</v>
      </c>
    </row>
    <row r="48" spans="1:19" ht="15.75" customHeight="1" thickBot="1" x14ac:dyDescent="0.3">
      <c r="B48" s="111"/>
      <c r="C48" s="92">
        <v>250</v>
      </c>
      <c r="D48" s="93">
        <v>900.67290000000003</v>
      </c>
      <c r="E48" s="94">
        <v>905.7473</v>
      </c>
      <c r="F48" s="94">
        <v>906.54639999999995</v>
      </c>
      <c r="G48" s="94">
        <v>907.87080000000003</v>
      </c>
      <c r="H48" s="95">
        <v>905.32159999999999</v>
      </c>
      <c r="I48" s="96">
        <f t="shared" si="1"/>
        <v>905.23179999999991</v>
      </c>
      <c r="J48" s="97">
        <v>0</v>
      </c>
      <c r="K48" s="98">
        <v>-91</v>
      </c>
      <c r="L48" s="98">
        <v>-90</v>
      </c>
      <c r="M48" s="98">
        <v>-92</v>
      </c>
      <c r="N48" s="98">
        <v>-90</v>
      </c>
      <c r="O48" s="98">
        <v>-90</v>
      </c>
      <c r="P48" s="96">
        <f t="shared" si="0"/>
        <v>-90.6</v>
      </c>
      <c r="Q48" s="116"/>
      <c r="R48" s="21">
        <f t="shared" si="2"/>
        <v>2.7271719628582178</v>
      </c>
      <c r="S48">
        <f t="shared" si="3"/>
        <v>0.89442719099991586</v>
      </c>
    </row>
    <row r="49" spans="2:18" ht="15.75" customHeight="1" x14ac:dyDescent="0.25">
      <c r="B49" s="35"/>
      <c r="C49" s="35"/>
      <c r="D49" s="6"/>
      <c r="E49" s="6"/>
      <c r="F49" s="6"/>
      <c r="G49" s="6"/>
      <c r="H49" s="6"/>
      <c r="I49" s="6"/>
      <c r="J49" s="81"/>
      <c r="K49" s="6"/>
      <c r="L49" s="6"/>
      <c r="M49" s="6"/>
      <c r="N49" s="6"/>
      <c r="O49" s="6"/>
      <c r="P49" s="6"/>
      <c r="Q49" s="35"/>
      <c r="R49" s="6"/>
    </row>
    <row r="50" spans="2:18" ht="15.75" customHeight="1" x14ac:dyDescent="0.25">
      <c r="B50" s="84"/>
      <c r="C50" s="35"/>
      <c r="D50" s="6"/>
      <c r="E50" s="6"/>
      <c r="F50" s="6"/>
      <c r="G50" s="6"/>
      <c r="H50" s="6"/>
      <c r="I50" s="6"/>
      <c r="J50" s="81"/>
      <c r="K50" s="6"/>
      <c r="L50" s="6"/>
      <c r="M50" s="6"/>
      <c r="N50" s="6"/>
      <c r="O50" s="6"/>
      <c r="P50" s="6"/>
      <c r="Q50" s="84"/>
      <c r="R50" s="6"/>
    </row>
    <row r="51" spans="2:18" ht="15.75" customHeight="1" x14ac:dyDescent="0.25">
      <c r="B51" s="84"/>
      <c r="C51" s="35"/>
      <c r="D51" s="6"/>
      <c r="E51" s="6"/>
      <c r="F51" s="6"/>
      <c r="G51" s="6"/>
      <c r="H51" s="6"/>
      <c r="I51" s="6"/>
      <c r="J51" s="81"/>
      <c r="K51" s="6"/>
      <c r="L51" s="6"/>
      <c r="M51" s="6"/>
      <c r="N51" s="6"/>
      <c r="O51" s="6"/>
      <c r="P51" s="6"/>
      <c r="Q51" s="84"/>
      <c r="R51" s="6"/>
    </row>
    <row r="52" spans="2:18" ht="15.75" customHeight="1" x14ac:dyDescent="0.25">
      <c r="B52" s="84"/>
      <c r="C52" s="35"/>
      <c r="D52" s="6"/>
      <c r="E52" s="6"/>
      <c r="F52" s="6"/>
      <c r="G52" s="6"/>
      <c r="H52" s="6"/>
      <c r="I52" s="6"/>
      <c r="J52" s="81"/>
      <c r="K52" s="6"/>
      <c r="L52" s="6"/>
      <c r="M52" s="6"/>
      <c r="N52" s="6"/>
      <c r="O52" s="6"/>
      <c r="P52" s="6"/>
      <c r="Q52" s="84"/>
      <c r="R52" s="6"/>
    </row>
    <row r="53" spans="2:18" ht="15.75" customHeight="1" x14ac:dyDescent="0.25">
      <c r="B53" s="84"/>
      <c r="C53" s="35"/>
      <c r="D53" s="6"/>
      <c r="E53" s="6"/>
      <c r="F53" s="6"/>
      <c r="G53" s="6"/>
      <c r="H53" s="6"/>
      <c r="I53" s="6"/>
      <c r="J53" s="81"/>
      <c r="K53" s="6"/>
      <c r="L53" s="6"/>
      <c r="M53" s="6"/>
      <c r="N53" s="6"/>
      <c r="O53" s="6"/>
      <c r="P53" s="6"/>
      <c r="Q53" s="84"/>
      <c r="R53" s="6"/>
    </row>
    <row r="54" spans="2:18" ht="15.75" customHeight="1" x14ac:dyDescent="0.25">
      <c r="B54" s="84"/>
      <c r="C54" s="35"/>
      <c r="D54" s="6"/>
      <c r="E54" s="6"/>
      <c r="F54" s="6"/>
      <c r="G54" s="6"/>
      <c r="H54" s="6"/>
      <c r="I54" s="6"/>
      <c r="J54" s="81"/>
      <c r="K54" s="6"/>
      <c r="L54" s="6"/>
      <c r="M54" s="6"/>
      <c r="N54" s="6"/>
      <c r="O54" s="6"/>
      <c r="P54" s="6"/>
      <c r="Q54" s="35"/>
      <c r="R54" s="6"/>
    </row>
    <row r="55" spans="2:18" ht="15.75" customHeight="1" x14ac:dyDescent="0.25">
      <c r="B55" s="84"/>
      <c r="C55" s="35"/>
      <c r="D55" s="6"/>
      <c r="E55" s="6"/>
      <c r="F55" s="6"/>
      <c r="G55" s="6"/>
      <c r="H55" s="6"/>
      <c r="I55" s="6"/>
      <c r="J55" s="81"/>
      <c r="K55" s="6"/>
      <c r="L55" s="6"/>
      <c r="M55" s="6"/>
      <c r="N55" s="6"/>
      <c r="O55" s="6"/>
      <c r="P55" s="6"/>
      <c r="Q55" s="84"/>
      <c r="R55" s="6"/>
    </row>
    <row r="56" spans="2:18" ht="15.75" customHeight="1" x14ac:dyDescent="0.25">
      <c r="B56" s="84"/>
      <c r="C56" s="35"/>
      <c r="D56" s="6"/>
      <c r="E56" s="6"/>
      <c r="F56" s="6"/>
      <c r="G56" s="6"/>
      <c r="H56" s="6"/>
      <c r="I56" s="6"/>
      <c r="J56" s="81"/>
      <c r="K56" s="6"/>
      <c r="L56" s="6"/>
      <c r="M56" s="6"/>
      <c r="N56" s="6"/>
      <c r="O56" s="6"/>
      <c r="P56" s="6"/>
      <c r="Q56" s="84"/>
      <c r="R56" s="6"/>
    </row>
    <row r="57" spans="2:18" ht="15.75" customHeight="1" x14ac:dyDescent="0.25">
      <c r="B57" s="84"/>
      <c r="C57" s="35"/>
      <c r="D57" s="6"/>
      <c r="E57" s="6"/>
      <c r="F57" s="6"/>
      <c r="G57" s="6"/>
      <c r="H57" s="6"/>
      <c r="I57" s="6"/>
      <c r="J57" s="81"/>
      <c r="K57" s="6"/>
      <c r="L57" s="6"/>
      <c r="M57" s="6"/>
      <c r="N57" s="6"/>
      <c r="O57" s="6"/>
      <c r="P57" s="6"/>
      <c r="Q57" s="84"/>
      <c r="R57" s="6"/>
    </row>
    <row r="58" spans="2:18" ht="15.75" customHeight="1" x14ac:dyDescent="0.25">
      <c r="B58" s="84"/>
      <c r="C58" s="35"/>
      <c r="D58" s="6"/>
      <c r="E58" s="6"/>
      <c r="F58" s="6"/>
      <c r="G58" s="6"/>
      <c r="H58" s="6"/>
      <c r="I58" s="6"/>
      <c r="J58" s="81"/>
      <c r="K58" s="6"/>
      <c r="L58" s="6"/>
      <c r="M58" s="6"/>
      <c r="N58" s="6"/>
      <c r="O58" s="6"/>
      <c r="P58" s="6"/>
      <c r="Q58" s="84"/>
      <c r="R58" s="6"/>
    </row>
    <row r="59" spans="2:18" ht="15.75" customHeight="1" x14ac:dyDescent="0.25">
      <c r="B59" s="84"/>
      <c r="C59" s="35"/>
      <c r="D59" s="6"/>
      <c r="E59" s="6"/>
      <c r="F59" s="6"/>
      <c r="G59" s="6"/>
      <c r="H59" s="6"/>
      <c r="I59" s="6"/>
      <c r="J59" s="81"/>
      <c r="K59" s="6"/>
      <c r="L59" s="6"/>
      <c r="M59" s="6"/>
      <c r="N59" s="6"/>
      <c r="O59" s="6"/>
      <c r="P59" s="6"/>
      <c r="Q59" s="35"/>
      <c r="R59" s="6"/>
    </row>
    <row r="60" spans="2:18" ht="13.2" x14ac:dyDescent="0.25">
      <c r="B60" s="84"/>
      <c r="C60" s="35"/>
      <c r="D60" s="6"/>
      <c r="E60" s="6"/>
      <c r="F60" s="6"/>
      <c r="G60" s="6"/>
      <c r="H60" s="6"/>
      <c r="I60" s="6"/>
      <c r="J60" s="81"/>
      <c r="K60" s="6"/>
      <c r="L60" s="6"/>
      <c r="M60" s="6"/>
      <c r="N60" s="6"/>
      <c r="O60" s="6"/>
      <c r="P60" s="6"/>
      <c r="Q60" s="84"/>
      <c r="R60" s="6"/>
    </row>
    <row r="61" spans="2:18" ht="13.2" x14ac:dyDescent="0.25">
      <c r="B61" s="84"/>
      <c r="C61" s="35"/>
      <c r="D61" s="6"/>
      <c r="E61" s="6"/>
      <c r="F61" s="6"/>
      <c r="G61" s="6"/>
      <c r="H61" s="6"/>
      <c r="I61" s="6"/>
      <c r="J61" s="81"/>
      <c r="K61" s="6"/>
      <c r="L61" s="6"/>
      <c r="M61" s="6"/>
      <c r="N61" s="6"/>
      <c r="O61" s="6"/>
      <c r="P61" s="6"/>
      <c r="Q61" s="84"/>
      <c r="R61" s="6"/>
    </row>
    <row r="62" spans="2:18" ht="13.2" x14ac:dyDescent="0.25">
      <c r="B62" s="84"/>
      <c r="C62" s="35"/>
      <c r="D62" s="6"/>
      <c r="E62" s="6"/>
      <c r="F62" s="6"/>
      <c r="G62" s="6"/>
      <c r="H62" s="6"/>
      <c r="I62" s="6"/>
      <c r="J62" s="81"/>
      <c r="K62" s="6"/>
      <c r="L62" s="6"/>
      <c r="M62" s="6"/>
      <c r="N62" s="6"/>
      <c r="O62" s="6"/>
      <c r="P62" s="6"/>
      <c r="Q62" s="84"/>
      <c r="R62" s="6"/>
    </row>
    <row r="63" spans="2:18" ht="13.2" x14ac:dyDescent="0.25">
      <c r="B63" s="84"/>
      <c r="C63" s="35"/>
      <c r="D63" s="6"/>
      <c r="E63" s="6"/>
      <c r="F63" s="6"/>
      <c r="G63" s="6"/>
      <c r="H63" s="6"/>
      <c r="I63" s="6"/>
      <c r="J63" s="81"/>
      <c r="K63" s="6"/>
      <c r="L63" s="6"/>
      <c r="M63" s="6"/>
      <c r="N63" s="6"/>
      <c r="O63" s="6"/>
      <c r="P63" s="6"/>
      <c r="Q63" s="84"/>
      <c r="R63" s="6"/>
    </row>
    <row r="64" spans="2:18" ht="13.2" x14ac:dyDescent="0.25">
      <c r="B64" s="35"/>
      <c r="C64" s="35"/>
      <c r="D64" s="6"/>
      <c r="E64" s="6"/>
      <c r="F64" s="6"/>
      <c r="G64" s="6"/>
      <c r="H64" s="6"/>
      <c r="I64" s="6"/>
      <c r="J64" s="81"/>
      <c r="K64" s="6"/>
      <c r="L64" s="6"/>
      <c r="M64" s="6"/>
      <c r="N64" s="6"/>
      <c r="O64" s="6"/>
      <c r="P64" s="6"/>
      <c r="Q64" s="35"/>
      <c r="R64" s="6"/>
    </row>
    <row r="65" spans="2:18" ht="13.2" x14ac:dyDescent="0.25">
      <c r="B65" s="84"/>
      <c r="C65" s="35"/>
      <c r="D65" s="6"/>
      <c r="E65" s="6"/>
      <c r="F65" s="6"/>
      <c r="G65" s="6"/>
      <c r="H65" s="6"/>
      <c r="I65" s="6"/>
      <c r="J65" s="81"/>
      <c r="K65" s="6"/>
      <c r="L65" s="6"/>
      <c r="M65" s="6"/>
      <c r="N65" s="6"/>
      <c r="O65" s="6"/>
      <c r="P65" s="6"/>
      <c r="Q65" s="84"/>
      <c r="R65" s="6"/>
    </row>
    <row r="66" spans="2:18" ht="15.75" customHeight="1" x14ac:dyDescent="0.25">
      <c r="B66" s="84"/>
      <c r="C66" s="35"/>
      <c r="D66" s="6"/>
      <c r="E66" s="6"/>
      <c r="F66" s="6"/>
      <c r="G66" s="6"/>
      <c r="H66" s="6"/>
      <c r="I66" s="6"/>
      <c r="J66" s="81"/>
      <c r="K66" s="6"/>
      <c r="L66" s="6"/>
      <c r="M66" s="6"/>
      <c r="N66" s="6"/>
      <c r="O66" s="6"/>
      <c r="P66" s="6"/>
      <c r="Q66" s="84"/>
      <c r="R66" s="6"/>
    </row>
    <row r="67" spans="2:18" ht="15.75" customHeight="1" x14ac:dyDescent="0.25">
      <c r="B67" s="84"/>
      <c r="C67" s="35"/>
      <c r="D67" s="6"/>
      <c r="E67" s="6"/>
      <c r="F67" s="6"/>
      <c r="G67" s="6"/>
      <c r="H67" s="6"/>
      <c r="I67" s="6"/>
      <c r="J67" s="81"/>
      <c r="K67" s="6"/>
      <c r="L67" s="6"/>
      <c r="M67" s="6"/>
      <c r="N67" s="6"/>
      <c r="O67" s="6"/>
      <c r="P67" s="6"/>
      <c r="Q67" s="84"/>
      <c r="R67" s="6"/>
    </row>
    <row r="68" spans="2:18" ht="15.75" customHeight="1" x14ac:dyDescent="0.25">
      <c r="B68" s="84"/>
      <c r="C68" s="35"/>
      <c r="D68" s="6"/>
      <c r="E68" s="6"/>
      <c r="F68" s="6"/>
      <c r="G68" s="6"/>
      <c r="H68" s="6"/>
      <c r="I68" s="6"/>
      <c r="J68" s="81"/>
      <c r="K68" s="6"/>
      <c r="L68" s="6"/>
      <c r="M68" s="6"/>
      <c r="N68" s="6"/>
      <c r="O68" s="6"/>
      <c r="P68" s="6"/>
      <c r="Q68" s="84"/>
      <c r="R68" s="6"/>
    </row>
    <row r="69" spans="2:18" ht="15.75" customHeight="1" x14ac:dyDescent="0.25">
      <c r="B69" s="84"/>
      <c r="C69" s="35"/>
      <c r="D69" s="6"/>
      <c r="E69" s="6"/>
      <c r="F69" s="6"/>
      <c r="G69" s="6"/>
      <c r="H69" s="6"/>
      <c r="I69" s="6"/>
      <c r="J69" s="81"/>
      <c r="K69" s="6"/>
      <c r="L69" s="6"/>
      <c r="M69" s="6"/>
      <c r="N69" s="6"/>
      <c r="O69" s="6"/>
      <c r="P69" s="6"/>
      <c r="Q69" s="35"/>
      <c r="R69" s="6"/>
    </row>
    <row r="70" spans="2:18" ht="15.75" customHeight="1" x14ac:dyDescent="0.25">
      <c r="B70" s="84"/>
      <c r="C70" s="35"/>
      <c r="D70" s="6"/>
      <c r="E70" s="6"/>
      <c r="F70" s="6"/>
      <c r="G70" s="6"/>
      <c r="H70" s="6"/>
      <c r="I70" s="6"/>
      <c r="J70" s="81"/>
      <c r="K70" s="6"/>
      <c r="L70" s="6"/>
      <c r="M70" s="6"/>
      <c r="N70" s="6"/>
      <c r="O70" s="6"/>
      <c r="P70" s="6"/>
      <c r="Q70" s="84"/>
      <c r="R70" s="6"/>
    </row>
    <row r="71" spans="2:18" ht="15.75" customHeight="1" x14ac:dyDescent="0.25">
      <c r="B71" s="84"/>
      <c r="C71" s="35"/>
      <c r="D71" s="6"/>
      <c r="E71" s="6"/>
      <c r="F71" s="6"/>
      <c r="G71" s="6"/>
      <c r="H71" s="6"/>
      <c r="I71" s="6"/>
      <c r="J71" s="81"/>
      <c r="K71" s="6"/>
      <c r="L71" s="6"/>
      <c r="M71" s="6"/>
      <c r="N71" s="6"/>
      <c r="O71" s="6"/>
      <c r="P71" s="6"/>
      <c r="Q71" s="84"/>
      <c r="R71" s="6"/>
    </row>
    <row r="72" spans="2:18" ht="15.75" customHeight="1" x14ac:dyDescent="0.25">
      <c r="B72" s="84"/>
      <c r="C72" s="35"/>
      <c r="D72" s="6"/>
      <c r="E72" s="6"/>
      <c r="F72" s="6"/>
      <c r="G72" s="6"/>
      <c r="H72" s="6"/>
      <c r="I72" s="6"/>
      <c r="J72" s="81"/>
      <c r="K72" s="6"/>
      <c r="L72" s="6"/>
      <c r="M72" s="6"/>
      <c r="N72" s="6"/>
      <c r="O72" s="6"/>
      <c r="P72" s="6"/>
      <c r="Q72" s="84"/>
      <c r="R72" s="6"/>
    </row>
    <row r="73" spans="2:18" ht="15.75" customHeight="1" x14ac:dyDescent="0.25">
      <c r="B73" s="84"/>
      <c r="C73" s="35"/>
      <c r="D73" s="6"/>
      <c r="E73" s="6"/>
      <c r="F73" s="6"/>
      <c r="G73" s="6"/>
      <c r="H73" s="6"/>
      <c r="I73" s="6"/>
      <c r="J73" s="81"/>
      <c r="K73" s="6"/>
      <c r="L73" s="6"/>
      <c r="M73" s="6"/>
      <c r="N73" s="6"/>
      <c r="O73" s="6"/>
      <c r="P73" s="6"/>
      <c r="Q73" s="84"/>
      <c r="R73" s="6"/>
    </row>
    <row r="74" spans="2:18" ht="15.75" customHeight="1" x14ac:dyDescent="0.25">
      <c r="B74" s="84"/>
      <c r="C74" s="35"/>
      <c r="D74" s="35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35"/>
      <c r="R74" s="6"/>
    </row>
    <row r="75" spans="2:18" ht="15.75" customHeight="1" x14ac:dyDescent="0.25">
      <c r="B75" s="84"/>
      <c r="C75" s="35"/>
      <c r="D75" s="84"/>
      <c r="P75" s="84"/>
      <c r="Q75" s="84"/>
      <c r="R75" s="6"/>
    </row>
    <row r="76" spans="2:18" ht="15.75" customHeight="1" x14ac:dyDescent="0.25">
      <c r="B76" s="84"/>
      <c r="C76" s="35"/>
      <c r="D76" s="84"/>
      <c r="P76" s="84"/>
      <c r="Q76" s="84"/>
      <c r="R76" s="6"/>
    </row>
    <row r="77" spans="2:18" ht="15.75" customHeight="1" x14ac:dyDescent="0.25">
      <c r="B77" s="84"/>
      <c r="C77" s="35"/>
      <c r="D77" s="84"/>
      <c r="P77" s="84"/>
      <c r="Q77" s="84"/>
      <c r="R77" s="6"/>
    </row>
    <row r="78" spans="2:18" ht="15.75" customHeight="1" x14ac:dyDescent="0.25">
      <c r="B78" s="84"/>
      <c r="C78" s="35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6"/>
    </row>
  </sheetData>
  <mergeCells count="18">
    <mergeCell ref="B34:B48"/>
    <mergeCell ref="Q34:Q38"/>
    <mergeCell ref="Q39:Q43"/>
    <mergeCell ref="Q44:Q48"/>
    <mergeCell ref="Q14:Q18"/>
    <mergeCell ref="Q19:Q23"/>
    <mergeCell ref="Q24:Q28"/>
    <mergeCell ref="B4:B18"/>
    <mergeCell ref="D2:I2"/>
    <mergeCell ref="S2:S3"/>
    <mergeCell ref="B19:B33"/>
    <mergeCell ref="Q29:Q33"/>
    <mergeCell ref="J2:J3"/>
    <mergeCell ref="K2:P2"/>
    <mergeCell ref="Q2:Q3"/>
    <mergeCell ref="R2:R3"/>
    <mergeCell ref="Q4:Q8"/>
    <mergeCell ref="Q9:Q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AN115"/>
  <sheetViews>
    <sheetView topLeftCell="A86" workbookViewId="0">
      <selection activeCell="AJ30" sqref="AJ30"/>
    </sheetView>
  </sheetViews>
  <sheetFormatPr defaultColWidth="12.6640625" defaultRowHeight="15.75" customHeight="1" x14ac:dyDescent="0.25"/>
  <cols>
    <col min="3" max="3" width="8.109375" customWidth="1"/>
    <col min="4" max="8" width="9.109375" customWidth="1"/>
    <col min="9" max="9" width="9.33203125" customWidth="1"/>
    <col min="10" max="10" width="9.109375" customWidth="1"/>
    <col min="11" max="11" width="11" customWidth="1"/>
    <col min="12" max="16" width="7" customWidth="1"/>
    <col min="17" max="17" width="8.88671875" customWidth="1"/>
    <col min="18" max="18" width="13.5546875" customWidth="1"/>
    <col min="19" max="19" width="16.109375" customWidth="1"/>
    <col min="20" max="20" width="18" customWidth="1"/>
    <col min="21" max="21" width="12.6640625" customWidth="1"/>
    <col min="22" max="31" width="12.6640625" hidden="1" customWidth="1"/>
    <col min="32" max="33" width="0" hidden="1" customWidth="1"/>
    <col min="38" max="38" width="13.5546875" customWidth="1"/>
    <col min="39" max="39" width="13.109375" customWidth="1"/>
    <col min="40" max="40" width="17.33203125" customWidth="1"/>
  </cols>
  <sheetData>
    <row r="2" spans="3:33" ht="13.2" x14ac:dyDescent="0.25">
      <c r="D2" s="4" t="s">
        <v>23</v>
      </c>
    </row>
    <row r="4" spans="3:33" ht="14.4" thickTop="1" thickBot="1" x14ac:dyDescent="0.3">
      <c r="C4" s="1"/>
      <c r="D4" s="2"/>
      <c r="E4" s="102" t="s">
        <v>0</v>
      </c>
      <c r="F4" s="103"/>
      <c r="G4" s="103"/>
      <c r="H4" s="103"/>
      <c r="I4" s="103"/>
      <c r="J4" s="104"/>
      <c r="K4" s="123" t="s">
        <v>1</v>
      </c>
      <c r="L4" s="120" t="s">
        <v>2</v>
      </c>
      <c r="M4" s="121"/>
      <c r="N4" s="121"/>
      <c r="O4" s="121"/>
      <c r="P4" s="121"/>
      <c r="Q4" s="122"/>
      <c r="R4" s="123" t="s">
        <v>3</v>
      </c>
      <c r="S4" s="138" t="s">
        <v>4</v>
      </c>
      <c r="V4" t="s">
        <v>24</v>
      </c>
      <c r="AA4" t="s">
        <v>25</v>
      </c>
    </row>
    <row r="5" spans="3:33" ht="14.4" thickTop="1" thickBot="1" x14ac:dyDescent="0.3">
      <c r="C5" s="3" t="s">
        <v>6</v>
      </c>
      <c r="D5" s="9" t="s">
        <v>7</v>
      </c>
      <c r="E5" s="10" t="s">
        <v>8</v>
      </c>
      <c r="F5" s="11" t="s">
        <v>9</v>
      </c>
      <c r="G5" s="11" t="s">
        <v>10</v>
      </c>
      <c r="H5" s="11" t="s">
        <v>11</v>
      </c>
      <c r="I5" s="12" t="s">
        <v>12</v>
      </c>
      <c r="J5" s="13" t="s">
        <v>13</v>
      </c>
      <c r="K5" s="108"/>
      <c r="L5" s="12" t="s">
        <v>14</v>
      </c>
      <c r="M5" s="12" t="s">
        <v>15</v>
      </c>
      <c r="N5" s="12" t="s">
        <v>16</v>
      </c>
      <c r="O5" s="12" t="s">
        <v>17</v>
      </c>
      <c r="P5" s="12" t="s">
        <v>18</v>
      </c>
      <c r="Q5" s="14" t="s">
        <v>19</v>
      </c>
      <c r="R5" s="108"/>
      <c r="S5" s="117"/>
      <c r="T5" t="s">
        <v>5</v>
      </c>
      <c r="V5" t="s">
        <v>26</v>
      </c>
      <c r="W5" t="s">
        <v>27</v>
      </c>
      <c r="X5" t="s">
        <v>28</v>
      </c>
      <c r="AA5" t="s">
        <v>26</v>
      </c>
      <c r="AB5" t="s">
        <v>27</v>
      </c>
      <c r="AC5" t="s">
        <v>28</v>
      </c>
      <c r="AF5" t="s">
        <v>29</v>
      </c>
      <c r="AG5" t="s">
        <v>30</v>
      </c>
    </row>
    <row r="6" spans="3:33" ht="13.8" thickTop="1" x14ac:dyDescent="0.25">
      <c r="C6" s="99">
        <v>500</v>
      </c>
      <c r="D6" s="15">
        <v>50</v>
      </c>
      <c r="E6" s="16">
        <v>3698.8539999999998</v>
      </c>
      <c r="F6" s="17">
        <v>3702.0749999999998</v>
      </c>
      <c r="G6" s="17">
        <v>3697.9740000000002</v>
      </c>
      <c r="H6" s="17">
        <v>3697.8359999999998</v>
      </c>
      <c r="I6" s="18">
        <v>3699.7179999999998</v>
      </c>
      <c r="J6" s="19">
        <f t="shared" ref="J6:J35" si="0">AVERAGE(E6:I6)</f>
        <v>3699.2913999999996</v>
      </c>
      <c r="K6" s="5">
        <v>0.16669999999999999</v>
      </c>
      <c r="L6" s="20">
        <v>-118</v>
      </c>
      <c r="M6" s="17">
        <v>-118</v>
      </c>
      <c r="N6" s="17">
        <v>-117</v>
      </c>
      <c r="O6" s="17">
        <v>-117</v>
      </c>
      <c r="P6" s="18">
        <v>-117</v>
      </c>
      <c r="Q6" s="19">
        <f t="shared" ref="Q6:Q35" si="1">AVERAGE(L6:P6)</f>
        <v>-117.4</v>
      </c>
      <c r="R6" s="107">
        <v>12</v>
      </c>
      <c r="S6" s="21">
        <f t="shared" ref="S6:S35" si="2">STDEV(E6,F6,G6,H6,I6)</f>
        <v>1.7302793994034043</v>
      </c>
      <c r="T6" s="77">
        <v>0.54772255749999998</v>
      </c>
      <c r="V6">
        <f t="shared" ref="V6:V35" si="3">MAX(L6:P6)</f>
        <v>-117</v>
      </c>
      <c r="W6">
        <f t="shared" ref="W6:W35" si="4">MIN(L6:P6)</f>
        <v>-118</v>
      </c>
      <c r="X6">
        <f t="shared" ref="X6:X35" si="5">V6-W6</f>
        <v>1</v>
      </c>
      <c r="AA6">
        <f t="shared" ref="AA6:AA35" si="6">MAX(E6:I6)</f>
        <v>3702.0749999999998</v>
      </c>
      <c r="AB6">
        <f t="shared" ref="AB6:AB35" si="7">MIN(E6:I6)</f>
        <v>3697.8359999999998</v>
      </c>
      <c r="AC6">
        <f t="shared" ref="AC6:AC35" si="8">AA6-AB6</f>
        <v>4.2390000000000327</v>
      </c>
      <c r="AF6">
        <f t="shared" ref="AF6:AF35" si="9">VAR(E6:I6)</f>
        <v>2.9938667999998057</v>
      </c>
      <c r="AG6">
        <f t="shared" ref="AG6:AG35" si="10">VAR(L6:P6)</f>
        <v>0.3</v>
      </c>
    </row>
    <row r="7" spans="3:33" ht="13.2" x14ac:dyDescent="0.25">
      <c r="C7" s="100"/>
      <c r="D7" s="22">
        <v>100</v>
      </c>
      <c r="E7" s="23">
        <v>5336.2730000000001</v>
      </c>
      <c r="F7" s="24">
        <v>5342.4040000000005</v>
      </c>
      <c r="G7" s="24">
        <v>5341.36</v>
      </c>
      <c r="H7" s="24">
        <v>5341.2219999999998</v>
      </c>
      <c r="I7" s="25">
        <v>5341.3620000000001</v>
      </c>
      <c r="J7" s="26">
        <f t="shared" si="0"/>
        <v>5340.5241999999998</v>
      </c>
      <c r="K7" s="7">
        <v>0.16669999999999999</v>
      </c>
      <c r="L7" s="27">
        <v>-117</v>
      </c>
      <c r="M7" s="24">
        <v>-119</v>
      </c>
      <c r="N7" s="24">
        <v>-119</v>
      </c>
      <c r="O7" s="24">
        <v>-125</v>
      </c>
      <c r="P7" s="25">
        <v>-128</v>
      </c>
      <c r="Q7" s="26">
        <f t="shared" si="1"/>
        <v>-121.6</v>
      </c>
      <c r="R7" s="108"/>
      <c r="S7" s="21">
        <f t="shared" si="2"/>
        <v>2.4235173199298452</v>
      </c>
      <c r="T7" s="78">
        <v>4.6690470120000001</v>
      </c>
      <c r="V7">
        <f t="shared" si="3"/>
        <v>-117</v>
      </c>
      <c r="W7">
        <f t="shared" si="4"/>
        <v>-128</v>
      </c>
      <c r="X7">
        <f t="shared" si="5"/>
        <v>11</v>
      </c>
      <c r="AA7">
        <f t="shared" si="6"/>
        <v>5342.4040000000005</v>
      </c>
      <c r="AB7">
        <f t="shared" si="7"/>
        <v>5336.2730000000001</v>
      </c>
      <c r="AC7">
        <f t="shared" si="8"/>
        <v>6.1310000000003129</v>
      </c>
      <c r="AF7">
        <f t="shared" si="9"/>
        <v>5.87343619999994</v>
      </c>
      <c r="AG7">
        <f t="shared" si="10"/>
        <v>21.799999999999997</v>
      </c>
    </row>
    <row r="8" spans="3:33" ht="13.2" x14ac:dyDescent="0.25">
      <c r="C8" s="100"/>
      <c r="D8" s="22">
        <v>150</v>
      </c>
      <c r="E8" s="23">
        <v>6969.1629999999996</v>
      </c>
      <c r="F8" s="24">
        <v>6978.1809999999996</v>
      </c>
      <c r="G8" s="24">
        <v>6977.4930000000004</v>
      </c>
      <c r="H8" s="24">
        <v>6974.9049999999997</v>
      </c>
      <c r="I8" s="25">
        <v>6975.17</v>
      </c>
      <c r="J8" s="26">
        <f t="shared" si="0"/>
        <v>6974.982399999999</v>
      </c>
      <c r="K8" s="7">
        <v>0</v>
      </c>
      <c r="L8" s="27">
        <v>-126</v>
      </c>
      <c r="M8" s="24">
        <v>-128</v>
      </c>
      <c r="N8" s="24">
        <v>-125</v>
      </c>
      <c r="O8" s="24">
        <v>-124</v>
      </c>
      <c r="P8" s="25">
        <v>-127</v>
      </c>
      <c r="Q8" s="26">
        <f t="shared" si="1"/>
        <v>-126</v>
      </c>
      <c r="R8" s="108"/>
      <c r="S8" s="21">
        <f t="shared" si="2"/>
        <v>3.5510827644538412</v>
      </c>
      <c r="T8" s="78">
        <v>1.58113883</v>
      </c>
      <c r="V8">
        <f t="shared" si="3"/>
        <v>-124</v>
      </c>
      <c r="W8">
        <f t="shared" si="4"/>
        <v>-128</v>
      </c>
      <c r="X8">
        <f t="shared" si="5"/>
        <v>4</v>
      </c>
      <c r="AA8">
        <f t="shared" si="6"/>
        <v>6978.1809999999996</v>
      </c>
      <c r="AB8">
        <f t="shared" si="7"/>
        <v>6969.1629999999996</v>
      </c>
      <c r="AC8">
        <f t="shared" si="8"/>
        <v>9.0180000000000291</v>
      </c>
      <c r="AF8">
        <f t="shared" si="9"/>
        <v>12.610188800001136</v>
      </c>
      <c r="AG8">
        <f t="shared" si="10"/>
        <v>2.5</v>
      </c>
    </row>
    <row r="9" spans="3:33" ht="13.2" x14ac:dyDescent="0.25">
      <c r="C9" s="100"/>
      <c r="D9" s="22">
        <v>200</v>
      </c>
      <c r="E9" s="23">
        <v>8606.4889999999996</v>
      </c>
      <c r="F9" s="24">
        <v>8613.9529999999995</v>
      </c>
      <c r="G9" s="24">
        <v>8609.2939999999999</v>
      </c>
      <c r="H9" s="24">
        <v>8611.6200000000008</v>
      </c>
      <c r="I9" s="25">
        <v>8610.8259999999991</v>
      </c>
      <c r="J9" s="26">
        <f t="shared" si="0"/>
        <v>8610.4364000000005</v>
      </c>
      <c r="K9" s="7">
        <v>0</v>
      </c>
      <c r="L9" s="27">
        <v>-125</v>
      </c>
      <c r="M9" s="24">
        <v>-123</v>
      </c>
      <c r="N9" s="24">
        <v>-127</v>
      </c>
      <c r="O9" s="24">
        <v>-123</v>
      </c>
      <c r="P9" s="25">
        <v>-124</v>
      </c>
      <c r="Q9" s="26">
        <f t="shared" si="1"/>
        <v>-124.4</v>
      </c>
      <c r="R9" s="108"/>
      <c r="S9" s="21">
        <f t="shared" si="2"/>
        <v>2.7751674363901655</v>
      </c>
      <c r="T9" s="78">
        <v>1.6733200530000001</v>
      </c>
      <c r="V9">
        <f t="shared" si="3"/>
        <v>-123</v>
      </c>
      <c r="W9">
        <f t="shared" si="4"/>
        <v>-127</v>
      </c>
      <c r="X9">
        <f t="shared" si="5"/>
        <v>4</v>
      </c>
      <c r="AA9">
        <f t="shared" si="6"/>
        <v>8613.9529999999995</v>
      </c>
      <c r="AB9">
        <f t="shared" si="7"/>
        <v>8606.4889999999996</v>
      </c>
      <c r="AC9">
        <f t="shared" si="8"/>
        <v>7.4639999999999418</v>
      </c>
      <c r="AF9">
        <f t="shared" si="9"/>
        <v>7.7015543000003639</v>
      </c>
      <c r="AG9">
        <f t="shared" si="10"/>
        <v>2.8</v>
      </c>
    </row>
    <row r="10" spans="3:33" ht="13.8" thickBot="1" x14ac:dyDescent="0.3">
      <c r="C10" s="100"/>
      <c r="D10" s="28">
        <v>250</v>
      </c>
      <c r="E10" s="29">
        <v>10245.950000000001</v>
      </c>
      <c r="F10" s="30">
        <v>10245.4</v>
      </c>
      <c r="G10" s="30">
        <v>10246.68</v>
      </c>
      <c r="H10" s="30">
        <v>10244.790000000001</v>
      </c>
      <c r="I10" s="31">
        <v>10246.32</v>
      </c>
      <c r="J10" s="32">
        <f t="shared" si="0"/>
        <v>10245.828</v>
      </c>
      <c r="K10" s="8">
        <v>0.16669999999999999</v>
      </c>
      <c r="L10" s="33">
        <v>-123</v>
      </c>
      <c r="M10" s="30">
        <v>-125</v>
      </c>
      <c r="N10" s="30">
        <v>-127</v>
      </c>
      <c r="O10" s="30">
        <v>-124</v>
      </c>
      <c r="P10" s="31">
        <v>-125</v>
      </c>
      <c r="Q10" s="32">
        <f t="shared" si="1"/>
        <v>-124.8</v>
      </c>
      <c r="R10" s="117"/>
      <c r="S10" s="21">
        <f t="shared" si="2"/>
        <v>0.74891254496083948</v>
      </c>
      <c r="T10" s="78">
        <v>1.4832396969999999</v>
      </c>
      <c r="V10">
        <f t="shared" si="3"/>
        <v>-123</v>
      </c>
      <c r="W10">
        <f t="shared" si="4"/>
        <v>-127</v>
      </c>
      <c r="X10">
        <f t="shared" si="5"/>
        <v>4</v>
      </c>
      <c r="AA10">
        <f t="shared" si="6"/>
        <v>10246.68</v>
      </c>
      <c r="AB10">
        <f t="shared" si="7"/>
        <v>10244.790000000001</v>
      </c>
      <c r="AC10">
        <f t="shared" si="8"/>
        <v>1.8899999999994179</v>
      </c>
      <c r="AF10">
        <f t="shared" si="9"/>
        <v>0.56086999999972142</v>
      </c>
      <c r="AG10">
        <f t="shared" si="10"/>
        <v>2.1999999999999997</v>
      </c>
    </row>
    <row r="11" spans="3:33" ht="13.8" thickTop="1" x14ac:dyDescent="0.25">
      <c r="C11" s="100"/>
      <c r="D11" s="15">
        <v>50</v>
      </c>
      <c r="E11" s="16">
        <v>1022.069</v>
      </c>
      <c r="F11" s="17">
        <v>1021.941</v>
      </c>
      <c r="G11" s="17">
        <v>1022.02</v>
      </c>
      <c r="H11" s="17">
        <v>1021.896</v>
      </c>
      <c r="I11" s="18">
        <v>1023.651</v>
      </c>
      <c r="J11" s="34">
        <f t="shared" si="0"/>
        <v>1022.3153999999998</v>
      </c>
      <c r="K11" s="68">
        <v>0.1666667</v>
      </c>
      <c r="L11" s="20">
        <v>-127</v>
      </c>
      <c r="M11" s="17">
        <v>-125</v>
      </c>
      <c r="N11" s="17">
        <v>-122</v>
      </c>
      <c r="O11" s="17">
        <v>-121</v>
      </c>
      <c r="P11" s="18">
        <v>-122</v>
      </c>
      <c r="Q11" s="19">
        <f t="shared" si="1"/>
        <v>-123.4</v>
      </c>
      <c r="R11" s="107">
        <v>10</v>
      </c>
      <c r="S11" s="21">
        <f t="shared" si="2"/>
        <v>0.74964544952929557</v>
      </c>
      <c r="T11" s="78">
        <v>2.5099800800000001</v>
      </c>
      <c r="V11">
        <f t="shared" si="3"/>
        <v>-121</v>
      </c>
      <c r="W11">
        <f t="shared" si="4"/>
        <v>-127</v>
      </c>
      <c r="X11">
        <f t="shared" si="5"/>
        <v>6</v>
      </c>
      <c r="AA11">
        <f t="shared" si="6"/>
        <v>1023.651</v>
      </c>
      <c r="AB11">
        <f t="shared" si="7"/>
        <v>1021.896</v>
      </c>
      <c r="AC11">
        <f t="shared" si="8"/>
        <v>1.7549999999999955</v>
      </c>
      <c r="AF11">
        <f t="shared" si="9"/>
        <v>0.56196829999997966</v>
      </c>
      <c r="AG11">
        <f t="shared" si="10"/>
        <v>6.2999999999999989</v>
      </c>
    </row>
    <row r="12" spans="3:33" ht="13.2" x14ac:dyDescent="0.25">
      <c r="C12" s="100"/>
      <c r="D12" s="22">
        <v>100</v>
      </c>
      <c r="E12" s="23">
        <v>1430.8810000000001</v>
      </c>
      <c r="F12" s="24">
        <v>1435.5329999999999</v>
      </c>
      <c r="G12" s="24">
        <v>1436.2860000000001</v>
      </c>
      <c r="H12" s="24">
        <v>1437.2449999999999</v>
      </c>
      <c r="I12" s="25">
        <v>1436.123</v>
      </c>
      <c r="J12" s="26">
        <f t="shared" si="0"/>
        <v>1435.2135999999998</v>
      </c>
      <c r="K12" s="69">
        <v>0</v>
      </c>
      <c r="L12" s="27">
        <v>-123</v>
      </c>
      <c r="M12" s="24">
        <v>-123</v>
      </c>
      <c r="N12" s="24">
        <v>-122</v>
      </c>
      <c r="O12" s="24">
        <v>-124</v>
      </c>
      <c r="P12" s="25">
        <v>-123</v>
      </c>
      <c r="Q12" s="26">
        <f t="shared" si="1"/>
        <v>-123</v>
      </c>
      <c r="R12" s="108"/>
      <c r="S12" s="21">
        <f t="shared" si="2"/>
        <v>2.4988534971061713</v>
      </c>
      <c r="T12" s="78">
        <v>0.70710678120000003</v>
      </c>
      <c r="V12">
        <f t="shared" si="3"/>
        <v>-122</v>
      </c>
      <c r="W12">
        <f t="shared" si="4"/>
        <v>-124</v>
      </c>
      <c r="X12">
        <f t="shared" si="5"/>
        <v>2</v>
      </c>
      <c r="AA12">
        <f t="shared" si="6"/>
        <v>1437.2449999999999</v>
      </c>
      <c r="AB12">
        <f t="shared" si="7"/>
        <v>1430.8810000000001</v>
      </c>
      <c r="AC12">
        <f t="shared" si="8"/>
        <v>6.3639999999998054</v>
      </c>
      <c r="AF12">
        <f t="shared" si="9"/>
        <v>6.2442687999997419</v>
      </c>
      <c r="AG12">
        <f t="shared" si="10"/>
        <v>0.5</v>
      </c>
    </row>
    <row r="13" spans="3:33" ht="13.2" x14ac:dyDescent="0.25">
      <c r="C13" s="100"/>
      <c r="D13" s="22">
        <v>150</v>
      </c>
      <c r="E13" s="23">
        <v>1835.441</v>
      </c>
      <c r="F13" s="24">
        <v>1841.2360000000001</v>
      </c>
      <c r="G13" s="24">
        <v>1842.7349999999999</v>
      </c>
      <c r="H13" s="24">
        <v>1839.8879999999999</v>
      </c>
      <c r="I13" s="25">
        <v>1839.114</v>
      </c>
      <c r="J13" s="26">
        <f t="shared" si="0"/>
        <v>1839.6828</v>
      </c>
      <c r="K13" s="69">
        <v>0</v>
      </c>
      <c r="L13" s="27">
        <v>-122</v>
      </c>
      <c r="M13" s="24">
        <v>-124</v>
      </c>
      <c r="N13" s="24">
        <v>-124</v>
      </c>
      <c r="O13" s="24">
        <v>-124</v>
      </c>
      <c r="P13" s="25">
        <v>-126</v>
      </c>
      <c r="Q13" s="26">
        <f t="shared" si="1"/>
        <v>-124</v>
      </c>
      <c r="R13" s="108"/>
      <c r="S13" s="21">
        <f t="shared" si="2"/>
        <v>2.7425746480268947</v>
      </c>
      <c r="T13" s="78">
        <v>1.414213562</v>
      </c>
      <c r="V13">
        <f t="shared" si="3"/>
        <v>-122</v>
      </c>
      <c r="W13">
        <f t="shared" si="4"/>
        <v>-126</v>
      </c>
      <c r="X13">
        <f t="shared" si="5"/>
        <v>4</v>
      </c>
      <c r="AA13">
        <f t="shared" si="6"/>
        <v>1842.7349999999999</v>
      </c>
      <c r="AB13">
        <f t="shared" si="7"/>
        <v>1835.441</v>
      </c>
      <c r="AC13">
        <f t="shared" si="8"/>
        <v>7.293999999999869</v>
      </c>
      <c r="AF13">
        <f t="shared" si="9"/>
        <v>7.5217156999998442</v>
      </c>
      <c r="AG13">
        <f t="shared" si="10"/>
        <v>2</v>
      </c>
    </row>
    <row r="14" spans="3:33" ht="13.2" x14ac:dyDescent="0.25">
      <c r="C14" s="100"/>
      <c r="D14" s="22">
        <v>200</v>
      </c>
      <c r="E14" s="23">
        <v>2241.4430000000002</v>
      </c>
      <c r="F14" s="24">
        <v>2248.8870000000002</v>
      </c>
      <c r="G14" s="24">
        <v>2248.011</v>
      </c>
      <c r="H14" s="24">
        <v>2247.6729999999998</v>
      </c>
      <c r="I14" s="25">
        <v>2246.7939999999999</v>
      </c>
      <c r="J14" s="26">
        <f t="shared" si="0"/>
        <v>2246.5616</v>
      </c>
      <c r="K14" s="69">
        <v>0</v>
      </c>
      <c r="L14" s="27">
        <v>-124</v>
      </c>
      <c r="M14" s="24">
        <v>-124</v>
      </c>
      <c r="N14" s="24">
        <v>-124</v>
      </c>
      <c r="O14" s="24">
        <v>-124</v>
      </c>
      <c r="P14" s="25">
        <v>-124</v>
      </c>
      <c r="Q14" s="26">
        <f t="shared" si="1"/>
        <v>-124</v>
      </c>
      <c r="R14" s="108"/>
      <c r="S14" s="21">
        <f t="shared" si="2"/>
        <v>2.9579355638687423</v>
      </c>
      <c r="T14" s="78">
        <v>0</v>
      </c>
      <c r="V14">
        <f t="shared" si="3"/>
        <v>-124</v>
      </c>
      <c r="W14">
        <f t="shared" si="4"/>
        <v>-124</v>
      </c>
      <c r="X14">
        <f t="shared" si="5"/>
        <v>0</v>
      </c>
      <c r="AA14">
        <f t="shared" si="6"/>
        <v>2248.8870000000002</v>
      </c>
      <c r="AB14">
        <f t="shared" si="7"/>
        <v>2241.4430000000002</v>
      </c>
      <c r="AC14">
        <f t="shared" si="8"/>
        <v>7.44399999999996</v>
      </c>
      <c r="AF14">
        <f t="shared" si="9"/>
        <v>8.7493827999994949</v>
      </c>
      <c r="AG14">
        <f t="shared" si="10"/>
        <v>0</v>
      </c>
    </row>
    <row r="15" spans="3:33" ht="13.8" thickBot="1" x14ac:dyDescent="0.3">
      <c r="C15" s="100"/>
      <c r="D15" s="28">
        <v>250</v>
      </c>
      <c r="E15" s="29">
        <v>2648.3330000000001</v>
      </c>
      <c r="F15" s="30">
        <v>2655.4520000000002</v>
      </c>
      <c r="G15" s="30">
        <v>2651.8879999999999</v>
      </c>
      <c r="H15" s="30">
        <v>2654.1149999999998</v>
      </c>
      <c r="I15" s="31">
        <v>2652.6709999999998</v>
      </c>
      <c r="J15" s="32">
        <f t="shared" si="0"/>
        <v>2652.4918000000002</v>
      </c>
      <c r="K15" s="70">
        <v>0</v>
      </c>
      <c r="L15" s="33">
        <v>-126</v>
      </c>
      <c r="M15" s="30">
        <v>-125</v>
      </c>
      <c r="N15" s="30">
        <v>-125</v>
      </c>
      <c r="O15" s="30">
        <v>-125</v>
      </c>
      <c r="P15" s="31">
        <v>-125</v>
      </c>
      <c r="Q15" s="32">
        <f t="shared" si="1"/>
        <v>-125.2</v>
      </c>
      <c r="R15" s="117"/>
      <c r="S15" s="21">
        <f t="shared" si="2"/>
        <v>2.6967511379435796</v>
      </c>
      <c r="T15" s="78">
        <v>0.44721359550000001</v>
      </c>
      <c r="V15">
        <f t="shared" si="3"/>
        <v>-125</v>
      </c>
      <c r="W15">
        <f t="shared" si="4"/>
        <v>-126</v>
      </c>
      <c r="X15">
        <f t="shared" si="5"/>
        <v>1</v>
      </c>
      <c r="AA15">
        <f t="shared" si="6"/>
        <v>2655.4520000000002</v>
      </c>
      <c r="AB15">
        <f t="shared" si="7"/>
        <v>2648.3330000000001</v>
      </c>
      <c r="AC15">
        <f t="shared" si="8"/>
        <v>7.1190000000001419</v>
      </c>
      <c r="AF15">
        <f t="shared" si="9"/>
        <v>7.272466699999991</v>
      </c>
      <c r="AG15">
        <f t="shared" si="10"/>
        <v>0.2</v>
      </c>
    </row>
    <row r="16" spans="3:33" ht="13.8" thickTop="1" x14ac:dyDescent="0.25">
      <c r="C16" s="100"/>
      <c r="D16" s="35">
        <v>50</v>
      </c>
      <c r="E16" s="16">
        <v>177.54349999999999</v>
      </c>
      <c r="F16" s="17">
        <v>177.68889999999999</v>
      </c>
      <c r="G16" s="17">
        <v>177.5676</v>
      </c>
      <c r="H16" s="17">
        <v>178.7885</v>
      </c>
      <c r="I16" s="18">
        <v>176.2843</v>
      </c>
      <c r="J16" s="19">
        <f t="shared" si="0"/>
        <v>177.57455999999999</v>
      </c>
      <c r="K16" s="68">
        <v>0</v>
      </c>
      <c r="L16" s="20">
        <v>-120</v>
      </c>
      <c r="M16" s="17">
        <v>-120</v>
      </c>
      <c r="N16" s="17">
        <v>-122</v>
      </c>
      <c r="O16" s="17">
        <v>-122</v>
      </c>
      <c r="P16" s="18">
        <v>-123</v>
      </c>
      <c r="Q16" s="19">
        <f t="shared" si="1"/>
        <v>-121.4</v>
      </c>
      <c r="R16" s="107">
        <v>7</v>
      </c>
      <c r="S16" s="21">
        <f t="shared" si="2"/>
        <v>0.88776517052652937</v>
      </c>
      <c r="T16" s="78">
        <v>1.3416407859999999</v>
      </c>
      <c r="V16">
        <f t="shared" si="3"/>
        <v>-120</v>
      </c>
      <c r="W16">
        <f t="shared" si="4"/>
        <v>-123</v>
      </c>
      <c r="X16">
        <f t="shared" si="5"/>
        <v>3</v>
      </c>
      <c r="AA16">
        <f t="shared" si="6"/>
        <v>178.7885</v>
      </c>
      <c r="AB16">
        <f t="shared" si="7"/>
        <v>176.2843</v>
      </c>
      <c r="AC16">
        <f t="shared" si="8"/>
        <v>2.5041999999999973</v>
      </c>
      <c r="AF16">
        <f t="shared" si="9"/>
        <v>0.78812699799999775</v>
      </c>
      <c r="AG16">
        <f t="shared" si="10"/>
        <v>1.8</v>
      </c>
    </row>
    <row r="17" spans="1:40" ht="13.2" x14ac:dyDescent="0.25">
      <c r="C17" s="100"/>
      <c r="D17" s="35">
        <v>100</v>
      </c>
      <c r="E17" s="23">
        <v>258.98169999999999</v>
      </c>
      <c r="F17" s="24">
        <v>256.8614</v>
      </c>
      <c r="G17" s="24">
        <v>256.8614</v>
      </c>
      <c r="H17" s="24">
        <v>257.91539999999998</v>
      </c>
      <c r="I17" s="25">
        <v>256.80860000000001</v>
      </c>
      <c r="J17" s="26">
        <f t="shared" si="0"/>
        <v>257.48570000000007</v>
      </c>
      <c r="K17" s="69">
        <v>0.1666667</v>
      </c>
      <c r="L17" s="27">
        <v>-121</v>
      </c>
      <c r="M17" s="24">
        <v>-121</v>
      </c>
      <c r="N17" s="24">
        <v>-121</v>
      </c>
      <c r="O17" s="24">
        <v>-121</v>
      </c>
      <c r="P17" s="25">
        <v>-121</v>
      </c>
      <c r="Q17" s="26">
        <f t="shared" si="1"/>
        <v>-121</v>
      </c>
      <c r="R17" s="108"/>
      <c r="S17" s="21">
        <f t="shared" si="2"/>
        <v>0.95663779457011877</v>
      </c>
      <c r="T17" s="78">
        <v>0</v>
      </c>
      <c r="V17">
        <f t="shared" si="3"/>
        <v>-121</v>
      </c>
      <c r="W17">
        <f t="shared" si="4"/>
        <v>-121</v>
      </c>
      <c r="X17">
        <f t="shared" si="5"/>
        <v>0</v>
      </c>
      <c r="AA17">
        <f t="shared" si="6"/>
        <v>258.98169999999999</v>
      </c>
      <c r="AB17">
        <f t="shared" si="7"/>
        <v>256.80860000000001</v>
      </c>
      <c r="AC17">
        <f t="shared" si="8"/>
        <v>2.1730999999999767</v>
      </c>
      <c r="AF17">
        <f t="shared" si="9"/>
        <v>0.91515586999998066</v>
      </c>
      <c r="AG17">
        <f t="shared" si="10"/>
        <v>0</v>
      </c>
    </row>
    <row r="18" spans="1:40" ht="13.2" x14ac:dyDescent="0.25">
      <c r="C18" s="100"/>
      <c r="D18" s="35">
        <v>150</v>
      </c>
      <c r="E18" s="23">
        <v>319.78809999999999</v>
      </c>
      <c r="F18" s="24">
        <v>328.02890000000002</v>
      </c>
      <c r="G18" s="24">
        <v>327.3134</v>
      </c>
      <c r="H18" s="24">
        <v>328.65609999999998</v>
      </c>
      <c r="I18" s="25">
        <v>325.98809999999997</v>
      </c>
      <c r="J18" s="26">
        <f t="shared" si="0"/>
        <v>325.95492000000002</v>
      </c>
      <c r="K18" s="69">
        <v>0</v>
      </c>
      <c r="L18" s="27">
        <v>-121</v>
      </c>
      <c r="M18" s="24">
        <v>-120</v>
      </c>
      <c r="N18" s="24">
        <v>-121</v>
      </c>
      <c r="O18" s="24">
        <v>-121</v>
      </c>
      <c r="P18" s="25">
        <v>-122</v>
      </c>
      <c r="Q18" s="26">
        <f t="shared" si="1"/>
        <v>-121</v>
      </c>
      <c r="R18" s="108"/>
      <c r="S18" s="21">
        <f t="shared" si="2"/>
        <v>3.5872693015718853</v>
      </c>
      <c r="T18" s="78">
        <v>0.70710678120000003</v>
      </c>
      <c r="V18">
        <f t="shared" si="3"/>
        <v>-120</v>
      </c>
      <c r="W18">
        <f t="shared" si="4"/>
        <v>-122</v>
      </c>
      <c r="X18">
        <f t="shared" si="5"/>
        <v>2</v>
      </c>
      <c r="AA18">
        <f t="shared" si="6"/>
        <v>328.65609999999998</v>
      </c>
      <c r="AB18">
        <f t="shared" si="7"/>
        <v>319.78809999999999</v>
      </c>
      <c r="AC18">
        <f t="shared" si="8"/>
        <v>8.867999999999995</v>
      </c>
      <c r="AF18">
        <f t="shared" si="9"/>
        <v>12.868501042000041</v>
      </c>
      <c r="AG18">
        <f t="shared" si="10"/>
        <v>0.5</v>
      </c>
    </row>
    <row r="19" spans="1:40" ht="13.2" x14ac:dyDescent="0.25">
      <c r="C19" s="100"/>
      <c r="D19" s="35">
        <v>200</v>
      </c>
      <c r="E19" s="23">
        <v>388.00099999999998</v>
      </c>
      <c r="F19" s="24">
        <v>395.65480000000002</v>
      </c>
      <c r="G19" s="24">
        <v>397.00799999999998</v>
      </c>
      <c r="H19" s="24">
        <v>396.22579999999999</v>
      </c>
      <c r="I19" s="25">
        <v>395.673</v>
      </c>
      <c r="J19" s="26">
        <f t="shared" si="0"/>
        <v>394.51251999999999</v>
      </c>
      <c r="K19" s="69">
        <v>0</v>
      </c>
      <c r="L19" s="27">
        <v>-121</v>
      </c>
      <c r="M19" s="24">
        <v>-121</v>
      </c>
      <c r="N19" s="24">
        <v>-122</v>
      </c>
      <c r="O19" s="24">
        <v>-122</v>
      </c>
      <c r="P19" s="25">
        <v>-121</v>
      </c>
      <c r="Q19" s="26">
        <f t="shared" si="1"/>
        <v>-121.4</v>
      </c>
      <c r="R19" s="108"/>
      <c r="S19" s="21">
        <f t="shared" si="2"/>
        <v>3.6815132394166481</v>
      </c>
      <c r="T19" s="78">
        <v>0.54772255749999998</v>
      </c>
      <c r="V19">
        <f t="shared" si="3"/>
        <v>-121</v>
      </c>
      <c r="W19">
        <f t="shared" si="4"/>
        <v>-122</v>
      </c>
      <c r="X19">
        <f t="shared" si="5"/>
        <v>1</v>
      </c>
      <c r="AA19">
        <f t="shared" si="6"/>
        <v>397.00799999999998</v>
      </c>
      <c r="AB19">
        <f t="shared" si="7"/>
        <v>388.00099999999998</v>
      </c>
      <c r="AC19">
        <f t="shared" si="8"/>
        <v>9.007000000000005</v>
      </c>
      <c r="AF19">
        <f t="shared" si="9"/>
        <v>13.553539732000061</v>
      </c>
      <c r="AG19">
        <f t="shared" si="10"/>
        <v>0.3</v>
      </c>
    </row>
    <row r="20" spans="1:40" ht="13.8" thickBot="1" x14ac:dyDescent="0.3">
      <c r="C20" s="101"/>
      <c r="D20" s="36">
        <v>250</v>
      </c>
      <c r="E20" s="29">
        <v>461.54899999999998</v>
      </c>
      <c r="F20" s="30">
        <v>465.0403</v>
      </c>
      <c r="G20" s="30">
        <v>464.55020000000002</v>
      </c>
      <c r="H20" s="30">
        <v>463.89690000000002</v>
      </c>
      <c r="I20" s="31">
        <v>463.31139999999999</v>
      </c>
      <c r="J20" s="32">
        <f t="shared" si="0"/>
        <v>463.66955999999999</v>
      </c>
      <c r="K20" s="70">
        <v>0.1666667</v>
      </c>
      <c r="L20" s="33">
        <v>-122</v>
      </c>
      <c r="M20" s="30">
        <v>-121</v>
      </c>
      <c r="N20" s="30">
        <v>-121</v>
      </c>
      <c r="O20" s="30">
        <v>-122</v>
      </c>
      <c r="P20" s="31">
        <v>-122</v>
      </c>
      <c r="Q20" s="32">
        <f t="shared" si="1"/>
        <v>-121.6</v>
      </c>
      <c r="R20" s="117"/>
      <c r="S20" s="21">
        <f t="shared" si="2"/>
        <v>1.3538086766600499</v>
      </c>
      <c r="T20" s="78">
        <v>0.54772255749999998</v>
      </c>
      <c r="V20">
        <f t="shared" si="3"/>
        <v>-121</v>
      </c>
      <c r="W20">
        <f t="shared" si="4"/>
        <v>-122</v>
      </c>
      <c r="X20">
        <f t="shared" si="5"/>
        <v>1</v>
      </c>
      <c r="AA20">
        <f t="shared" si="6"/>
        <v>465.0403</v>
      </c>
      <c r="AB20">
        <f t="shared" si="7"/>
        <v>461.54899999999998</v>
      </c>
      <c r="AC20">
        <f t="shared" si="8"/>
        <v>3.4913000000000238</v>
      </c>
      <c r="AF20">
        <f t="shared" si="9"/>
        <v>1.8327979330000357</v>
      </c>
      <c r="AG20">
        <f t="shared" si="10"/>
        <v>0.3</v>
      </c>
    </row>
    <row r="21" spans="1:40" ht="13.8" thickTop="1" x14ac:dyDescent="0.25">
      <c r="C21" s="99">
        <v>1000</v>
      </c>
      <c r="D21" s="15">
        <v>50</v>
      </c>
      <c r="E21" s="37">
        <v>2104.1149999999998</v>
      </c>
      <c r="F21" s="38">
        <v>2104.0889999999999</v>
      </c>
      <c r="G21" s="38">
        <v>2103.5529999999999</v>
      </c>
      <c r="H21" s="38">
        <v>2105.9630000000002</v>
      </c>
      <c r="I21" s="39">
        <v>2105.5680000000002</v>
      </c>
      <c r="J21" s="34">
        <f t="shared" si="0"/>
        <v>2104.6576</v>
      </c>
      <c r="K21" s="71">
        <v>0.375</v>
      </c>
      <c r="L21" s="40">
        <v>-130</v>
      </c>
      <c r="M21" s="38">
        <v>-130</v>
      </c>
      <c r="N21" s="38">
        <v>-131</v>
      </c>
      <c r="O21" s="38">
        <v>-131</v>
      </c>
      <c r="P21" s="39">
        <v>-132</v>
      </c>
      <c r="Q21" s="34">
        <f t="shared" si="1"/>
        <v>-130.80000000000001</v>
      </c>
      <c r="R21" s="107">
        <v>11</v>
      </c>
      <c r="S21" s="21">
        <f t="shared" si="2"/>
        <v>1.0453180377284044</v>
      </c>
      <c r="T21" s="78">
        <v>0.83666002650000004</v>
      </c>
      <c r="V21">
        <f t="shared" si="3"/>
        <v>-130</v>
      </c>
      <c r="W21">
        <f t="shared" si="4"/>
        <v>-132</v>
      </c>
      <c r="X21">
        <f t="shared" si="5"/>
        <v>2</v>
      </c>
      <c r="AA21">
        <f t="shared" si="6"/>
        <v>2105.9630000000002</v>
      </c>
      <c r="AB21">
        <f t="shared" si="7"/>
        <v>2103.5529999999999</v>
      </c>
      <c r="AC21">
        <f t="shared" si="8"/>
        <v>2.4100000000003092</v>
      </c>
      <c r="AF21">
        <f t="shared" si="9"/>
        <v>1.092689800000362</v>
      </c>
      <c r="AG21">
        <f t="shared" si="10"/>
        <v>0.7</v>
      </c>
    </row>
    <row r="22" spans="1:40" ht="13.2" x14ac:dyDescent="0.25">
      <c r="C22" s="100"/>
      <c r="D22" s="22">
        <v>100</v>
      </c>
      <c r="E22" s="23">
        <v>3010.5189999999998</v>
      </c>
      <c r="F22" s="24">
        <v>3010.703</v>
      </c>
      <c r="G22" s="24">
        <v>3008.4780000000001</v>
      </c>
      <c r="H22" s="24">
        <v>3007.4180000000001</v>
      </c>
      <c r="I22" s="25">
        <v>3009.5239999999999</v>
      </c>
      <c r="J22" s="26">
        <f t="shared" si="0"/>
        <v>3009.3283999999999</v>
      </c>
      <c r="K22" s="69">
        <v>0.44444440000000002</v>
      </c>
      <c r="L22" s="27">
        <v>-130</v>
      </c>
      <c r="M22" s="24">
        <v>-131</v>
      </c>
      <c r="N22" s="24">
        <v>-131</v>
      </c>
      <c r="O22" s="24">
        <v>-133</v>
      </c>
      <c r="P22" s="25">
        <v>-132</v>
      </c>
      <c r="Q22" s="26">
        <f t="shared" si="1"/>
        <v>-131.4</v>
      </c>
      <c r="R22" s="108"/>
      <c r="S22" s="21">
        <f t="shared" si="2"/>
        <v>1.3890753399292988</v>
      </c>
      <c r="T22" s="78">
        <v>1.140175425</v>
      </c>
      <c r="V22">
        <f t="shared" si="3"/>
        <v>-130</v>
      </c>
      <c r="W22">
        <f t="shared" si="4"/>
        <v>-133</v>
      </c>
      <c r="X22">
        <f t="shared" si="5"/>
        <v>3</v>
      </c>
      <c r="AA22">
        <f t="shared" si="6"/>
        <v>3010.703</v>
      </c>
      <c r="AB22">
        <f t="shared" si="7"/>
        <v>3007.4180000000001</v>
      </c>
      <c r="AC22">
        <f t="shared" si="8"/>
        <v>3.2849999999998545</v>
      </c>
      <c r="AF22">
        <f t="shared" si="9"/>
        <v>1.9295302999996968</v>
      </c>
      <c r="AG22">
        <f t="shared" si="10"/>
        <v>1.3</v>
      </c>
    </row>
    <row r="23" spans="1:40" ht="13.2" x14ac:dyDescent="0.25">
      <c r="C23" s="100"/>
      <c r="D23" s="22">
        <v>150</v>
      </c>
      <c r="E23" s="23">
        <v>3909.1610000000001</v>
      </c>
      <c r="F23" s="24">
        <v>3910.3780000000002</v>
      </c>
      <c r="G23" s="24">
        <v>3910.7930000000001</v>
      </c>
      <c r="H23" s="24">
        <v>3908.018</v>
      </c>
      <c r="I23" s="25">
        <v>3907.172</v>
      </c>
      <c r="J23" s="26">
        <f t="shared" si="0"/>
        <v>3909.1044000000002</v>
      </c>
      <c r="K23" s="69">
        <v>0.44444440000000002</v>
      </c>
      <c r="L23" s="27">
        <v>-133</v>
      </c>
      <c r="M23" s="24">
        <v>-131</v>
      </c>
      <c r="N23" s="24">
        <v>-129</v>
      </c>
      <c r="O23" s="24">
        <v>-131</v>
      </c>
      <c r="P23" s="25">
        <v>-132</v>
      </c>
      <c r="Q23" s="26">
        <f t="shared" si="1"/>
        <v>-131.19999999999999</v>
      </c>
      <c r="R23" s="108"/>
      <c r="S23" s="21">
        <f t="shared" si="2"/>
        <v>1.5322422458606739</v>
      </c>
      <c r="T23" s="78">
        <v>1.4832396969999999</v>
      </c>
      <c r="V23">
        <f t="shared" si="3"/>
        <v>-129</v>
      </c>
      <c r="W23">
        <f t="shared" si="4"/>
        <v>-133</v>
      </c>
      <c r="X23">
        <f t="shared" si="5"/>
        <v>4</v>
      </c>
      <c r="AA23">
        <f t="shared" si="6"/>
        <v>3910.7930000000001</v>
      </c>
      <c r="AB23">
        <f t="shared" si="7"/>
        <v>3907.172</v>
      </c>
      <c r="AC23">
        <f t="shared" si="8"/>
        <v>3.6210000000000946</v>
      </c>
      <c r="AF23">
        <f t="shared" si="9"/>
        <v>2.3477663000001621</v>
      </c>
      <c r="AG23">
        <f t="shared" si="10"/>
        <v>2.2000000000000002</v>
      </c>
    </row>
    <row r="24" spans="1:40" ht="13.2" x14ac:dyDescent="0.25">
      <c r="C24" s="100"/>
      <c r="D24" s="22">
        <v>200</v>
      </c>
      <c r="E24" s="23">
        <v>4798.6090000000004</v>
      </c>
      <c r="F24" s="24">
        <v>4807.0630000000001</v>
      </c>
      <c r="G24" s="24">
        <v>4808.3950000000004</v>
      </c>
      <c r="H24" s="24">
        <v>4803.6210000000001</v>
      </c>
      <c r="I24" s="25">
        <v>4804.7539999999999</v>
      </c>
      <c r="J24" s="26">
        <f t="shared" si="0"/>
        <v>4804.4884000000002</v>
      </c>
      <c r="K24" s="69">
        <v>0</v>
      </c>
      <c r="L24" s="27">
        <v>-131</v>
      </c>
      <c r="M24" s="24">
        <v>-130</v>
      </c>
      <c r="N24" s="24">
        <v>-131</v>
      </c>
      <c r="O24" s="24">
        <v>-131</v>
      </c>
      <c r="P24" s="25">
        <v>-131</v>
      </c>
      <c r="Q24" s="26">
        <f t="shared" si="1"/>
        <v>-130.80000000000001</v>
      </c>
      <c r="R24" s="108"/>
      <c r="S24" s="21">
        <f t="shared" si="2"/>
        <v>3.7841894508599614</v>
      </c>
      <c r="T24" s="78">
        <v>0.44721359550000001</v>
      </c>
      <c r="V24">
        <f t="shared" si="3"/>
        <v>-130</v>
      </c>
      <c r="W24">
        <f t="shared" si="4"/>
        <v>-131</v>
      </c>
      <c r="X24">
        <f t="shared" si="5"/>
        <v>1</v>
      </c>
      <c r="AA24">
        <f t="shared" si="6"/>
        <v>4808.3950000000004</v>
      </c>
      <c r="AB24">
        <f t="shared" si="7"/>
        <v>4798.6090000000004</v>
      </c>
      <c r="AC24">
        <f t="shared" si="8"/>
        <v>9.7860000000000582</v>
      </c>
      <c r="AF24">
        <f t="shared" si="9"/>
        <v>14.320089799999817</v>
      </c>
      <c r="AG24">
        <f t="shared" si="10"/>
        <v>0.20000000000000004</v>
      </c>
    </row>
    <row r="25" spans="1:40" ht="13.8" thickBot="1" x14ac:dyDescent="0.3">
      <c r="C25" s="100"/>
      <c r="D25" s="28">
        <v>250</v>
      </c>
      <c r="E25" s="41">
        <v>5694.8469999999998</v>
      </c>
      <c r="F25" s="42">
        <v>5704.51</v>
      </c>
      <c r="G25" s="42">
        <v>5704.2879999999996</v>
      </c>
      <c r="H25" s="42">
        <v>5702.2870000000003</v>
      </c>
      <c r="I25" s="43">
        <v>5700.5320000000002</v>
      </c>
      <c r="J25" s="44">
        <f t="shared" si="0"/>
        <v>5701.2928000000002</v>
      </c>
      <c r="K25" s="72">
        <v>0.375</v>
      </c>
      <c r="L25" s="45">
        <v>-132</v>
      </c>
      <c r="M25" s="42">
        <v>-132</v>
      </c>
      <c r="N25" s="42">
        <v>-131</v>
      </c>
      <c r="O25" s="42">
        <v>-131</v>
      </c>
      <c r="P25" s="43">
        <v>-130</v>
      </c>
      <c r="Q25" s="44">
        <f t="shared" si="1"/>
        <v>-131.19999999999999</v>
      </c>
      <c r="R25" s="117"/>
      <c r="S25" s="21">
        <f t="shared" si="2"/>
        <v>3.9508602480979449</v>
      </c>
      <c r="T25" s="78">
        <v>0.83666002650000004</v>
      </c>
      <c r="V25">
        <f t="shared" si="3"/>
        <v>-130</v>
      </c>
      <c r="W25">
        <f t="shared" si="4"/>
        <v>-132</v>
      </c>
      <c r="X25">
        <f t="shared" si="5"/>
        <v>2</v>
      </c>
      <c r="AA25">
        <f t="shared" si="6"/>
        <v>5704.51</v>
      </c>
      <c r="AB25">
        <f t="shared" si="7"/>
        <v>5694.8469999999998</v>
      </c>
      <c r="AC25">
        <f t="shared" si="8"/>
        <v>9.6630000000004657</v>
      </c>
      <c r="AF25">
        <f t="shared" si="9"/>
        <v>15.609296700000556</v>
      </c>
      <c r="AG25">
        <f t="shared" si="10"/>
        <v>0.7</v>
      </c>
    </row>
    <row r="26" spans="1:40" ht="13.2" x14ac:dyDescent="0.25">
      <c r="A26" s="46"/>
      <c r="B26" s="46"/>
      <c r="C26" s="100"/>
      <c r="D26" s="47">
        <v>50</v>
      </c>
      <c r="E26" s="48">
        <v>3699.0709999999999</v>
      </c>
      <c r="F26" s="48">
        <v>3697.9940000000001</v>
      </c>
      <c r="G26" s="48">
        <v>3700.058</v>
      </c>
      <c r="H26" s="48">
        <v>3697.9369999999999</v>
      </c>
      <c r="I26" s="49">
        <v>3697.59</v>
      </c>
      <c r="J26" s="50">
        <f t="shared" si="0"/>
        <v>3698.53</v>
      </c>
      <c r="K26" s="73">
        <v>0.1666667</v>
      </c>
      <c r="L26" s="48">
        <v>-130</v>
      </c>
      <c r="M26" s="48">
        <v>-130</v>
      </c>
      <c r="N26" s="48">
        <v>-129</v>
      </c>
      <c r="O26" s="48">
        <v>-131</v>
      </c>
      <c r="P26" s="49">
        <v>-132</v>
      </c>
      <c r="Q26" s="50">
        <f t="shared" si="1"/>
        <v>-130.4</v>
      </c>
      <c r="R26" s="107">
        <v>12</v>
      </c>
      <c r="S26" s="21">
        <f t="shared" si="2"/>
        <v>1.0185786665741112</v>
      </c>
      <c r="T26" s="78">
        <v>1.140175425</v>
      </c>
      <c r="U26" s="46"/>
      <c r="V26">
        <f t="shared" si="3"/>
        <v>-129</v>
      </c>
      <c r="W26">
        <f t="shared" si="4"/>
        <v>-132</v>
      </c>
      <c r="X26">
        <f t="shared" si="5"/>
        <v>3</v>
      </c>
      <c r="Z26" s="46"/>
      <c r="AA26">
        <f t="shared" si="6"/>
        <v>3700.058</v>
      </c>
      <c r="AB26">
        <f t="shared" si="7"/>
        <v>3697.59</v>
      </c>
      <c r="AC26">
        <f t="shared" si="8"/>
        <v>2.4679999999998472</v>
      </c>
      <c r="AF26">
        <f t="shared" si="9"/>
        <v>1.0375024999998945</v>
      </c>
      <c r="AG26">
        <f t="shared" si="10"/>
        <v>1.3</v>
      </c>
    </row>
    <row r="27" spans="1:40" ht="13.2" x14ac:dyDescent="0.25">
      <c r="A27" s="46"/>
      <c r="B27" s="46"/>
      <c r="C27" s="100"/>
      <c r="D27" s="51">
        <v>100</v>
      </c>
      <c r="E27" s="52">
        <v>5336.1719999999996</v>
      </c>
      <c r="F27" s="52">
        <v>5339.4690000000001</v>
      </c>
      <c r="G27" s="52">
        <v>5341.5050000000001</v>
      </c>
      <c r="H27" s="52">
        <v>5341.7839999999997</v>
      </c>
      <c r="I27" s="53">
        <v>5340.33</v>
      </c>
      <c r="J27" s="54">
        <f t="shared" si="0"/>
        <v>5339.8520000000008</v>
      </c>
      <c r="K27" s="74">
        <v>0.44444440000000002</v>
      </c>
      <c r="L27" s="52">
        <v>-130</v>
      </c>
      <c r="M27" s="52">
        <v>-132</v>
      </c>
      <c r="N27" s="52">
        <v>-129</v>
      </c>
      <c r="O27" s="52">
        <v>-131</v>
      </c>
      <c r="P27" s="53">
        <v>-130</v>
      </c>
      <c r="Q27" s="54">
        <f t="shared" si="1"/>
        <v>-130.4</v>
      </c>
      <c r="R27" s="108"/>
      <c r="S27" s="21">
        <f t="shared" si="2"/>
        <v>2.2573549787307523</v>
      </c>
      <c r="T27" s="78">
        <v>1.140175425</v>
      </c>
      <c r="U27" s="46"/>
      <c r="V27">
        <f t="shared" si="3"/>
        <v>-129</v>
      </c>
      <c r="W27">
        <f t="shared" si="4"/>
        <v>-132</v>
      </c>
      <c r="X27">
        <f t="shared" si="5"/>
        <v>3</v>
      </c>
      <c r="Z27" s="46"/>
      <c r="AA27">
        <f t="shared" si="6"/>
        <v>5341.7839999999997</v>
      </c>
      <c r="AB27">
        <f t="shared" si="7"/>
        <v>5336.1719999999996</v>
      </c>
      <c r="AC27">
        <f t="shared" si="8"/>
        <v>5.61200000000008</v>
      </c>
      <c r="AF27">
        <f t="shared" si="9"/>
        <v>5.0956515000005149</v>
      </c>
      <c r="AG27">
        <f t="shared" si="10"/>
        <v>1.3</v>
      </c>
    </row>
    <row r="28" spans="1:40" ht="13.2" customHeight="1" x14ac:dyDescent="0.25">
      <c r="A28" s="46"/>
      <c r="B28" s="46"/>
      <c r="C28" s="100"/>
      <c r="D28" s="51">
        <v>150</v>
      </c>
      <c r="E28" s="52">
        <v>6971.1790000000001</v>
      </c>
      <c r="F28" s="52">
        <v>6977.4009999999998</v>
      </c>
      <c r="G28" s="52">
        <v>6979.6379999999999</v>
      </c>
      <c r="H28" s="52">
        <v>6975.8580000000002</v>
      </c>
      <c r="I28" s="53">
        <v>6975.1109999999999</v>
      </c>
      <c r="J28" s="54">
        <f t="shared" si="0"/>
        <v>6975.8373999999994</v>
      </c>
      <c r="K28" s="74">
        <v>0.1666667</v>
      </c>
      <c r="L28" s="52">
        <v>-129</v>
      </c>
      <c r="M28" s="52">
        <v>-130</v>
      </c>
      <c r="N28" s="52">
        <v>-129</v>
      </c>
      <c r="O28" s="52">
        <v>-130</v>
      </c>
      <c r="P28" s="53">
        <v>-130</v>
      </c>
      <c r="Q28" s="54">
        <f t="shared" si="1"/>
        <v>-129.6</v>
      </c>
      <c r="R28" s="108"/>
      <c r="S28" s="21">
        <f t="shared" si="2"/>
        <v>3.1272262949776382</v>
      </c>
      <c r="T28" s="78">
        <v>0.54772255749999998</v>
      </c>
      <c r="U28" s="46"/>
      <c r="V28">
        <f t="shared" si="3"/>
        <v>-129</v>
      </c>
      <c r="W28">
        <f t="shared" si="4"/>
        <v>-130</v>
      </c>
      <c r="X28">
        <f t="shared" si="5"/>
        <v>1</v>
      </c>
      <c r="Z28" s="46"/>
      <c r="AA28">
        <f t="shared" si="6"/>
        <v>6979.6379999999999</v>
      </c>
      <c r="AB28">
        <f t="shared" si="7"/>
        <v>6971.1790000000001</v>
      </c>
      <c r="AC28">
        <f t="shared" si="8"/>
        <v>8.4589999999998327</v>
      </c>
      <c r="AF28">
        <f t="shared" si="9"/>
        <v>9.7795442999995661</v>
      </c>
      <c r="AG28">
        <f t="shared" si="10"/>
        <v>0.3</v>
      </c>
    </row>
    <row r="29" spans="1:40" ht="13.2" customHeight="1" x14ac:dyDescent="0.25">
      <c r="A29" s="46"/>
      <c r="B29" s="46"/>
      <c r="C29" s="100"/>
      <c r="D29" s="51">
        <v>200</v>
      </c>
      <c r="E29" s="52">
        <v>8614.1299999999992</v>
      </c>
      <c r="F29" s="52">
        <v>8610.8960000000006</v>
      </c>
      <c r="G29" s="52">
        <v>8612.4290000000001</v>
      </c>
      <c r="H29" s="52">
        <v>8611.4590000000007</v>
      </c>
      <c r="I29" s="53">
        <v>8611.0010000000002</v>
      </c>
      <c r="J29" s="54">
        <f t="shared" si="0"/>
        <v>8611.9829999999984</v>
      </c>
      <c r="K29" s="74">
        <v>0.1666667</v>
      </c>
      <c r="L29" s="52">
        <v>-130</v>
      </c>
      <c r="M29" s="52">
        <v>-131</v>
      </c>
      <c r="N29" s="52">
        <v>-132</v>
      </c>
      <c r="O29" s="52">
        <v>-132</v>
      </c>
      <c r="P29" s="53">
        <v>-132</v>
      </c>
      <c r="Q29" s="54">
        <f t="shared" si="1"/>
        <v>-131.4</v>
      </c>
      <c r="R29" s="108"/>
      <c r="S29" s="21">
        <f t="shared" si="2"/>
        <v>1.3443394288640491</v>
      </c>
      <c r="T29" s="78">
        <v>0.89442719100000001</v>
      </c>
      <c r="U29" s="46"/>
      <c r="V29">
        <f t="shared" si="3"/>
        <v>-130</v>
      </c>
      <c r="W29">
        <f t="shared" si="4"/>
        <v>-132</v>
      </c>
      <c r="X29">
        <f t="shared" si="5"/>
        <v>2</v>
      </c>
      <c r="Z29" s="46"/>
      <c r="AA29">
        <f t="shared" si="6"/>
        <v>8614.1299999999992</v>
      </c>
      <c r="AB29">
        <f t="shared" si="7"/>
        <v>8610.8960000000006</v>
      </c>
      <c r="AC29">
        <f t="shared" si="8"/>
        <v>3.2339999999985594</v>
      </c>
      <c r="AF29">
        <f t="shared" si="9"/>
        <v>1.8072484999985179</v>
      </c>
      <c r="AG29">
        <f t="shared" si="10"/>
        <v>0.8</v>
      </c>
      <c r="AN29" s="80"/>
    </row>
    <row r="30" spans="1:40" ht="13.95" customHeight="1" x14ac:dyDescent="0.25">
      <c r="A30" s="46"/>
      <c r="B30" s="46"/>
      <c r="C30" s="101"/>
      <c r="D30" s="55">
        <v>250</v>
      </c>
      <c r="E30" s="56">
        <v>10246.299999999999</v>
      </c>
      <c r="F30" s="56">
        <v>10247.370000000001</v>
      </c>
      <c r="G30" s="56">
        <v>10247.69</v>
      </c>
      <c r="H30" s="56">
        <v>10249.950000000001</v>
      </c>
      <c r="I30" s="57">
        <v>10244.41</v>
      </c>
      <c r="J30" s="58">
        <f t="shared" si="0"/>
        <v>10247.144</v>
      </c>
      <c r="K30" s="75">
        <v>0.375</v>
      </c>
      <c r="L30" s="56">
        <v>-130</v>
      </c>
      <c r="M30" s="56">
        <v>-130</v>
      </c>
      <c r="N30" s="56">
        <v>-129</v>
      </c>
      <c r="O30" s="56">
        <v>-131</v>
      </c>
      <c r="P30" s="57">
        <v>-130</v>
      </c>
      <c r="Q30" s="58">
        <f t="shared" si="1"/>
        <v>-130</v>
      </c>
      <c r="R30" s="117"/>
      <c r="S30" s="21">
        <f t="shared" si="2"/>
        <v>2.0254579729043396</v>
      </c>
      <c r="T30" s="78">
        <v>0.70710678120000003</v>
      </c>
      <c r="U30" s="46"/>
      <c r="V30">
        <f t="shared" si="3"/>
        <v>-129</v>
      </c>
      <c r="W30">
        <f t="shared" si="4"/>
        <v>-131</v>
      </c>
      <c r="X30">
        <f t="shared" si="5"/>
        <v>2</v>
      </c>
      <c r="Z30" s="46"/>
      <c r="AA30">
        <f t="shared" si="6"/>
        <v>10249.950000000001</v>
      </c>
      <c r="AB30">
        <f t="shared" si="7"/>
        <v>10244.41</v>
      </c>
      <c r="AC30">
        <f t="shared" si="8"/>
        <v>5.5400000000008731</v>
      </c>
      <c r="AF30">
        <f t="shared" si="9"/>
        <v>4.1024800000017567</v>
      </c>
      <c r="AG30">
        <f t="shared" si="10"/>
        <v>0.5</v>
      </c>
      <c r="AN30" s="80"/>
    </row>
    <row r="31" spans="1:40" ht="13.95" customHeight="1" x14ac:dyDescent="0.25">
      <c r="A31" s="46"/>
      <c r="B31" s="59"/>
      <c r="C31" s="133">
        <v>1500</v>
      </c>
      <c r="D31" s="51">
        <v>100</v>
      </c>
      <c r="E31" s="52">
        <v>5337.567</v>
      </c>
      <c r="F31" s="52">
        <v>5339.53</v>
      </c>
      <c r="G31" s="52">
        <v>5340.442</v>
      </c>
      <c r="H31" s="52">
        <v>5340.4080000000004</v>
      </c>
      <c r="I31" s="53">
        <v>5340.165</v>
      </c>
      <c r="J31" s="54">
        <f t="shared" si="0"/>
        <v>5339.6224000000002</v>
      </c>
      <c r="K31" s="74">
        <v>0</v>
      </c>
      <c r="L31" s="52">
        <v>-133</v>
      </c>
      <c r="M31" s="52">
        <v>-134</v>
      </c>
      <c r="N31" s="52">
        <v>-132</v>
      </c>
      <c r="O31" s="52">
        <v>-132</v>
      </c>
      <c r="P31" s="53">
        <v>-133</v>
      </c>
      <c r="Q31" s="54">
        <f t="shared" si="1"/>
        <v>-132.80000000000001</v>
      </c>
      <c r="R31" s="136">
        <v>12</v>
      </c>
      <c r="S31" s="21">
        <f t="shared" si="2"/>
        <v>1.2058744959572441</v>
      </c>
      <c r="T31" s="78">
        <v>0.83666002650000004</v>
      </c>
      <c r="U31" s="46"/>
      <c r="V31">
        <f t="shared" si="3"/>
        <v>-132</v>
      </c>
      <c r="W31">
        <f t="shared" si="4"/>
        <v>-134</v>
      </c>
      <c r="X31">
        <f t="shared" si="5"/>
        <v>2</v>
      </c>
      <c r="Z31" s="46"/>
      <c r="AA31">
        <f t="shared" si="6"/>
        <v>5340.442</v>
      </c>
      <c r="AB31">
        <f t="shared" si="7"/>
        <v>5337.567</v>
      </c>
      <c r="AC31">
        <f t="shared" si="8"/>
        <v>2.875</v>
      </c>
      <c r="AF31">
        <f t="shared" si="9"/>
        <v>1.4541333000001375</v>
      </c>
      <c r="AG31">
        <f t="shared" si="10"/>
        <v>0.70000000000000007</v>
      </c>
      <c r="AN31" s="80"/>
    </row>
    <row r="32" spans="1:40" ht="13.2" customHeight="1" x14ac:dyDescent="0.25">
      <c r="A32" s="46"/>
      <c r="B32" s="59"/>
      <c r="C32" s="134"/>
      <c r="D32" s="51">
        <v>150</v>
      </c>
      <c r="E32" s="52">
        <v>6971.6350000000002</v>
      </c>
      <c r="F32" s="52">
        <v>6979.5</v>
      </c>
      <c r="G32" s="52">
        <v>6978.7979999999998</v>
      </c>
      <c r="H32" s="52">
        <v>6977.9629999999997</v>
      </c>
      <c r="I32" s="53">
        <v>6975.3990000000003</v>
      </c>
      <c r="J32" s="54">
        <f t="shared" si="0"/>
        <v>6976.6589999999997</v>
      </c>
      <c r="K32" s="74">
        <v>0</v>
      </c>
      <c r="L32" s="52">
        <v>-134</v>
      </c>
      <c r="M32" s="52">
        <v>-133</v>
      </c>
      <c r="N32" s="52">
        <v>-133</v>
      </c>
      <c r="O32" s="52">
        <v>-134</v>
      </c>
      <c r="P32" s="53">
        <v>-132</v>
      </c>
      <c r="Q32" s="54">
        <f t="shared" si="1"/>
        <v>-133.19999999999999</v>
      </c>
      <c r="R32" s="108"/>
      <c r="S32" s="21">
        <f t="shared" si="2"/>
        <v>3.2083950037361086</v>
      </c>
      <c r="T32" s="78">
        <v>0.83666002650000004</v>
      </c>
      <c r="U32" s="46"/>
      <c r="V32">
        <f t="shared" si="3"/>
        <v>-132</v>
      </c>
      <c r="W32">
        <f t="shared" si="4"/>
        <v>-134</v>
      </c>
      <c r="X32">
        <f t="shared" si="5"/>
        <v>2</v>
      </c>
      <c r="Z32" s="46"/>
      <c r="AA32">
        <f t="shared" si="6"/>
        <v>6979.5</v>
      </c>
      <c r="AB32">
        <f t="shared" si="7"/>
        <v>6971.6350000000002</v>
      </c>
      <c r="AC32">
        <f t="shared" si="8"/>
        <v>7.8649999999997817</v>
      </c>
      <c r="AF32">
        <f t="shared" si="9"/>
        <v>10.293798499998823</v>
      </c>
      <c r="AG32">
        <f t="shared" si="10"/>
        <v>0.7</v>
      </c>
      <c r="AN32" s="80"/>
    </row>
    <row r="33" spans="1:40" ht="13.2" x14ac:dyDescent="0.25">
      <c r="A33" s="46"/>
      <c r="B33" s="59"/>
      <c r="C33" s="134"/>
      <c r="D33" s="51">
        <v>200</v>
      </c>
      <c r="E33" s="52">
        <v>8603.5049999999992</v>
      </c>
      <c r="F33" s="52">
        <v>8613.0550000000003</v>
      </c>
      <c r="G33" s="52">
        <v>8612.2900000000009</v>
      </c>
      <c r="H33" s="52">
        <v>8611.6119999999992</v>
      </c>
      <c r="I33" s="53">
        <v>8611.07</v>
      </c>
      <c r="J33" s="54">
        <f t="shared" si="0"/>
        <v>8610.3063999999995</v>
      </c>
      <c r="K33" s="74">
        <v>0</v>
      </c>
      <c r="L33" s="52">
        <v>-133</v>
      </c>
      <c r="M33" s="52">
        <v>-131</v>
      </c>
      <c r="N33" s="52">
        <v>-132</v>
      </c>
      <c r="O33" s="52">
        <v>-132</v>
      </c>
      <c r="P33" s="53">
        <v>-133</v>
      </c>
      <c r="Q33" s="54">
        <f t="shared" si="1"/>
        <v>-132.19999999999999</v>
      </c>
      <c r="R33" s="108"/>
      <c r="S33" s="21">
        <f t="shared" si="2"/>
        <v>3.8741511715475605</v>
      </c>
      <c r="T33" s="78">
        <v>0.83666002650000004</v>
      </c>
      <c r="U33" s="46"/>
      <c r="V33">
        <f t="shared" si="3"/>
        <v>-131</v>
      </c>
      <c r="W33">
        <f t="shared" si="4"/>
        <v>-133</v>
      </c>
      <c r="X33">
        <f t="shared" si="5"/>
        <v>2</v>
      </c>
      <c r="Z33" s="46"/>
      <c r="AA33">
        <f t="shared" si="6"/>
        <v>8613.0550000000003</v>
      </c>
      <c r="AB33">
        <f t="shared" si="7"/>
        <v>8603.5049999999992</v>
      </c>
      <c r="AC33">
        <f t="shared" si="8"/>
        <v>9.5500000000010914</v>
      </c>
      <c r="AF33">
        <f t="shared" si="9"/>
        <v>15.009047300003335</v>
      </c>
      <c r="AG33">
        <f t="shared" si="10"/>
        <v>0.70000000000000007</v>
      </c>
      <c r="AN33" s="80"/>
    </row>
    <row r="34" spans="1:40" ht="13.2" x14ac:dyDescent="0.25">
      <c r="A34" s="46"/>
      <c r="B34" s="59"/>
      <c r="C34" s="135"/>
      <c r="D34" s="55">
        <v>250</v>
      </c>
      <c r="E34" s="56">
        <v>10245.9</v>
      </c>
      <c r="F34" s="56">
        <v>10245.32</v>
      </c>
      <c r="G34" s="56">
        <v>10245.69</v>
      </c>
      <c r="H34" s="56">
        <v>10243.629999999999</v>
      </c>
      <c r="I34" s="57">
        <v>10243.120000000001</v>
      </c>
      <c r="J34" s="58">
        <f t="shared" si="0"/>
        <v>10244.732</v>
      </c>
      <c r="K34" s="75">
        <v>0.375</v>
      </c>
      <c r="L34" s="56">
        <v>-131</v>
      </c>
      <c r="M34" s="56">
        <v>-131</v>
      </c>
      <c r="N34" s="56">
        <v>-132</v>
      </c>
      <c r="O34" s="56">
        <v>-133</v>
      </c>
      <c r="P34" s="57">
        <v>-133</v>
      </c>
      <c r="Q34" s="58">
        <f t="shared" si="1"/>
        <v>-132</v>
      </c>
      <c r="R34" s="137"/>
      <c r="S34" s="21">
        <f t="shared" si="2"/>
        <v>1.2689247416611207</v>
      </c>
      <c r="T34" s="78">
        <v>1</v>
      </c>
      <c r="U34" s="46"/>
      <c r="V34">
        <f t="shared" si="3"/>
        <v>-131</v>
      </c>
      <c r="W34">
        <f t="shared" si="4"/>
        <v>-133</v>
      </c>
      <c r="X34">
        <f t="shared" si="5"/>
        <v>2</v>
      </c>
      <c r="Z34" s="46"/>
      <c r="AA34">
        <f t="shared" si="6"/>
        <v>10245.9</v>
      </c>
      <c r="AB34">
        <f t="shared" si="7"/>
        <v>10243.120000000001</v>
      </c>
      <c r="AC34">
        <f t="shared" si="8"/>
        <v>2.7799999999988358</v>
      </c>
      <c r="AF34">
        <f t="shared" si="9"/>
        <v>1.6101699999997416</v>
      </c>
      <c r="AG34">
        <f t="shared" si="10"/>
        <v>1</v>
      </c>
    </row>
    <row r="35" spans="1:40" ht="14.4" customHeight="1" x14ac:dyDescent="0.25">
      <c r="C35" s="60">
        <v>4000</v>
      </c>
      <c r="D35" s="61">
        <v>50</v>
      </c>
      <c r="E35" s="62">
        <v>3699.194</v>
      </c>
      <c r="F35" s="63">
        <v>3698.098</v>
      </c>
      <c r="G35" s="63">
        <v>3699.0529999999999</v>
      </c>
      <c r="H35" s="63">
        <v>3698.0430000000001</v>
      </c>
      <c r="I35" s="64">
        <v>3698.0889999999999</v>
      </c>
      <c r="J35" s="65">
        <f t="shared" si="0"/>
        <v>3698.4953999999998</v>
      </c>
      <c r="K35" s="76">
        <v>0.375</v>
      </c>
      <c r="L35" s="66">
        <v>-139</v>
      </c>
      <c r="M35" s="63">
        <v>-133</v>
      </c>
      <c r="N35" s="63">
        <v>-134</v>
      </c>
      <c r="O35" s="63">
        <v>-133</v>
      </c>
      <c r="P35" s="64">
        <v>-132</v>
      </c>
      <c r="Q35" s="65">
        <f t="shared" si="1"/>
        <v>-134.19999999999999</v>
      </c>
      <c r="R35" s="65">
        <v>12</v>
      </c>
      <c r="S35" s="67">
        <f t="shared" si="2"/>
        <v>0.5759151847277052</v>
      </c>
      <c r="T35" s="79">
        <v>2.774887385</v>
      </c>
      <c r="V35">
        <f t="shared" si="3"/>
        <v>-132</v>
      </c>
      <c r="W35">
        <f t="shared" si="4"/>
        <v>-139</v>
      </c>
      <c r="X35">
        <f t="shared" si="5"/>
        <v>7</v>
      </c>
      <c r="AA35">
        <f t="shared" si="6"/>
        <v>3699.194</v>
      </c>
      <c r="AB35">
        <f t="shared" si="7"/>
        <v>3698.0430000000001</v>
      </c>
      <c r="AC35">
        <f t="shared" si="8"/>
        <v>1.1509999999998399</v>
      </c>
      <c r="AF35">
        <f t="shared" si="9"/>
        <v>0.33167829999994686</v>
      </c>
      <c r="AG35">
        <f t="shared" si="10"/>
        <v>7.7</v>
      </c>
    </row>
    <row r="38" spans="1:40" ht="13.95" customHeight="1" x14ac:dyDescent="0.25">
      <c r="D38" s="4" t="s">
        <v>31</v>
      </c>
      <c r="X38" t="s">
        <v>25</v>
      </c>
      <c r="AC38" t="s">
        <v>24</v>
      </c>
      <c r="AF38" t="s">
        <v>32</v>
      </c>
      <c r="AH38" t="s">
        <v>30</v>
      </c>
    </row>
    <row r="39" spans="1:40" ht="15.75" customHeight="1" x14ac:dyDescent="0.25">
      <c r="C39" s="1"/>
      <c r="D39" s="2"/>
      <c r="E39" s="102" t="s">
        <v>0</v>
      </c>
      <c r="F39" s="103"/>
      <c r="G39" s="103"/>
      <c r="H39" s="103"/>
      <c r="I39" s="103"/>
      <c r="J39" s="104"/>
      <c r="K39" s="123" t="s">
        <v>1</v>
      </c>
      <c r="L39" s="120" t="s">
        <v>2</v>
      </c>
      <c r="M39" s="121"/>
      <c r="N39" s="121"/>
      <c r="O39" s="121"/>
      <c r="P39" s="121"/>
      <c r="Q39" s="122"/>
      <c r="R39" s="123" t="s">
        <v>3</v>
      </c>
      <c r="S39" s="124" t="s">
        <v>4</v>
      </c>
      <c r="T39" s="105" t="s">
        <v>5</v>
      </c>
      <c r="V39" t="s">
        <v>25</v>
      </c>
      <c r="X39" t="s">
        <v>33</v>
      </c>
      <c r="Y39" t="s">
        <v>34</v>
      </c>
      <c r="AA39" t="s">
        <v>24</v>
      </c>
      <c r="AC39" t="s">
        <v>33</v>
      </c>
      <c r="AD39" t="s">
        <v>34</v>
      </c>
    </row>
    <row r="40" spans="1:40" ht="14.4" thickTop="1" thickBot="1" x14ac:dyDescent="0.3">
      <c r="C40" s="3" t="s">
        <v>6</v>
      </c>
      <c r="D40" s="9" t="s">
        <v>7</v>
      </c>
      <c r="E40" s="10" t="s">
        <v>8</v>
      </c>
      <c r="F40" s="11" t="s">
        <v>9</v>
      </c>
      <c r="G40" s="11" t="s">
        <v>10</v>
      </c>
      <c r="H40" s="11" t="s">
        <v>11</v>
      </c>
      <c r="I40" s="12" t="s">
        <v>12</v>
      </c>
      <c r="J40" s="13" t="s">
        <v>13</v>
      </c>
      <c r="K40" s="108"/>
      <c r="L40" s="12" t="s">
        <v>14</v>
      </c>
      <c r="M40" s="12" t="s">
        <v>15</v>
      </c>
      <c r="N40" s="12" t="s">
        <v>16</v>
      </c>
      <c r="O40" s="12" t="s">
        <v>17</v>
      </c>
      <c r="P40" s="12" t="s">
        <v>18</v>
      </c>
      <c r="Q40" s="14" t="s">
        <v>19</v>
      </c>
      <c r="R40" s="108"/>
      <c r="S40" s="125"/>
      <c r="T40" s="106"/>
      <c r="V40" t="s">
        <v>26</v>
      </c>
      <c r="W40" t="s">
        <v>27</v>
      </c>
      <c r="X40" t="s">
        <v>35</v>
      </c>
      <c r="Y40" t="s">
        <v>36</v>
      </c>
      <c r="AA40" t="s">
        <v>26</v>
      </c>
      <c r="AB40" t="s">
        <v>27</v>
      </c>
      <c r="AC40" t="s">
        <v>35</v>
      </c>
      <c r="AD40" t="s">
        <v>36</v>
      </c>
    </row>
    <row r="41" spans="1:40" ht="13.2" x14ac:dyDescent="0.25">
      <c r="C41" s="99">
        <v>250</v>
      </c>
      <c r="D41" s="15">
        <v>50</v>
      </c>
      <c r="E41" s="16">
        <v>3797.9389999999999</v>
      </c>
      <c r="F41" s="17">
        <v>3797.9209999999998</v>
      </c>
      <c r="G41" s="17">
        <v>3797.9</v>
      </c>
      <c r="H41" s="17">
        <v>3797.6770000000001</v>
      </c>
      <c r="I41" s="18">
        <v>3798.335</v>
      </c>
      <c r="J41" s="19">
        <f>AVERAGE(E41:I41)</f>
        <v>3797.9544000000001</v>
      </c>
      <c r="K41" s="68">
        <v>0</v>
      </c>
      <c r="L41" s="20">
        <v>-100</v>
      </c>
      <c r="M41" s="17">
        <v>-108</v>
      </c>
      <c r="N41" s="17">
        <v>-102</v>
      </c>
      <c r="O41" s="17">
        <v>-103</v>
      </c>
      <c r="P41" s="18">
        <v>-100</v>
      </c>
      <c r="Q41" s="19">
        <f t="shared" ref="Q41:Q110" si="11">AVERAGE(L41:P41)</f>
        <v>-102.6</v>
      </c>
      <c r="R41" s="107">
        <v>12</v>
      </c>
      <c r="S41" s="21">
        <f>STDEV(E41,F41,G41,H41,I41)</f>
        <v>0.23775996298786284</v>
      </c>
      <c r="T41">
        <f t="shared" ref="T41:T72" si="12">_xlfn.STDEV.S(L41:P41)</f>
        <v>3.2863353450309964</v>
      </c>
      <c r="V41">
        <f t="shared" ref="V41:V72" si="13">MAX(E41:I41)</f>
        <v>3798.335</v>
      </c>
      <c r="W41">
        <f t="shared" ref="W41:W72" si="14">MIN(E41:I41)</f>
        <v>3797.6770000000001</v>
      </c>
      <c r="X41">
        <f>V41-J41</f>
        <v>0.38059999999995853</v>
      </c>
      <c r="Y41">
        <f>J41-W41</f>
        <v>0.27739999999994325</v>
      </c>
      <c r="AA41">
        <f t="shared" ref="AA41:AA72" si="15">MAX(L41:P41)</f>
        <v>-100</v>
      </c>
      <c r="AB41">
        <f t="shared" ref="AB41:AB72" si="16">MIN(L41:P41)</f>
        <v>-108</v>
      </c>
      <c r="AC41">
        <f>AA41-Q41</f>
        <v>2.5999999999999943</v>
      </c>
      <c r="AD41">
        <f>Q41-AB41</f>
        <v>5.4000000000000057</v>
      </c>
      <c r="AF41">
        <f t="shared" ref="AF41:AF72" si="17">_xlfn.VAR.S(E41:I41)</f>
        <v>5.6529799999989902E-2</v>
      </c>
      <c r="AH41">
        <f t="shared" ref="AH41:AH72" si="18">_xlfn.VAR.S(L41:P41)</f>
        <v>10.799999999999999</v>
      </c>
    </row>
    <row r="42" spans="1:40" ht="13.2" x14ac:dyDescent="0.25">
      <c r="C42" s="100"/>
      <c r="D42" s="22">
        <v>100</v>
      </c>
      <c r="E42" s="23">
        <v>5434.0110000000004</v>
      </c>
      <c r="F42" s="24">
        <v>5440.433</v>
      </c>
      <c r="G42" s="24">
        <v>5438.1490000000003</v>
      </c>
      <c r="H42" s="24">
        <v>5438.95</v>
      </c>
      <c r="I42" s="25">
        <v>5441.0529999999999</v>
      </c>
      <c r="J42" s="26">
        <f t="shared" ref="J42:J110" si="19">AVERAGE(E42:I42)</f>
        <v>5438.5192000000006</v>
      </c>
      <c r="K42" s="69">
        <v>0</v>
      </c>
      <c r="L42" s="27">
        <v>-101</v>
      </c>
      <c r="M42" s="24">
        <v>-101</v>
      </c>
      <c r="N42" s="24">
        <v>-101</v>
      </c>
      <c r="O42" s="24">
        <v>-101</v>
      </c>
      <c r="P42" s="25">
        <v>-100</v>
      </c>
      <c r="Q42" s="26">
        <f t="shared" si="11"/>
        <v>-100.8</v>
      </c>
      <c r="R42" s="108"/>
      <c r="S42" s="21">
        <f t="shared" ref="S42:S115" si="20">STDEV(E42,F42,G42,H42,I42)</f>
        <v>2.7716996951327162</v>
      </c>
      <c r="T42">
        <f t="shared" si="12"/>
        <v>0.44721359549995793</v>
      </c>
      <c r="V42">
        <f t="shared" si="13"/>
        <v>5441.0529999999999</v>
      </c>
      <c r="W42">
        <f t="shared" si="14"/>
        <v>5434.0110000000004</v>
      </c>
      <c r="X42">
        <f t="shared" ref="X42:X105" si="21">V42-J42</f>
        <v>2.5337999999992462</v>
      </c>
      <c r="Y42">
        <f t="shared" ref="Y42:Y105" si="22">J42-W42</f>
        <v>4.5082000000002154</v>
      </c>
      <c r="AA42">
        <f t="shared" si="15"/>
        <v>-100</v>
      </c>
      <c r="AB42">
        <f t="shared" si="16"/>
        <v>-101</v>
      </c>
      <c r="AC42">
        <f t="shared" ref="AC42:AC105" si="23">AA42-Q42</f>
        <v>0.79999999999999716</v>
      </c>
      <c r="AD42">
        <f t="shared" ref="AD42:AD105" si="24">Q42-AB42</f>
        <v>0.20000000000000284</v>
      </c>
      <c r="AF42">
        <f t="shared" si="17"/>
        <v>7.6823191999987923</v>
      </c>
      <c r="AH42">
        <f t="shared" si="18"/>
        <v>0.2</v>
      </c>
    </row>
    <row r="43" spans="1:40" ht="13.2" x14ac:dyDescent="0.25">
      <c r="C43" s="100"/>
      <c r="D43" s="22">
        <v>150</v>
      </c>
      <c r="E43" s="23">
        <v>7068.3519999999999</v>
      </c>
      <c r="F43" s="24">
        <v>7080.06</v>
      </c>
      <c r="G43" s="24">
        <v>7077.415</v>
      </c>
      <c r="H43" s="24">
        <v>7076.68</v>
      </c>
      <c r="I43" s="25">
        <v>7074.0079999999998</v>
      </c>
      <c r="J43" s="26">
        <f t="shared" si="19"/>
        <v>7075.3029999999999</v>
      </c>
      <c r="K43" s="69">
        <v>0</v>
      </c>
      <c r="L43" s="24">
        <v>-101</v>
      </c>
      <c r="M43" s="24">
        <v>-100</v>
      </c>
      <c r="N43" s="24">
        <v>-101</v>
      </c>
      <c r="O43" s="24">
        <v>-100</v>
      </c>
      <c r="P43" s="25">
        <v>-100</v>
      </c>
      <c r="Q43" s="26">
        <f t="shared" si="11"/>
        <v>-100.4</v>
      </c>
      <c r="R43" s="108"/>
      <c r="S43" s="21">
        <f t="shared" si="20"/>
        <v>4.4435106616280011</v>
      </c>
      <c r="T43">
        <f t="shared" si="12"/>
        <v>0.54772255750516607</v>
      </c>
      <c r="V43">
        <f t="shared" si="13"/>
        <v>7080.06</v>
      </c>
      <c r="W43">
        <f t="shared" si="14"/>
        <v>7068.3519999999999</v>
      </c>
      <c r="X43">
        <f t="shared" si="21"/>
        <v>4.7570000000005166</v>
      </c>
      <c r="Y43">
        <f t="shared" si="22"/>
        <v>6.9510000000000218</v>
      </c>
      <c r="AA43">
        <f t="shared" si="15"/>
        <v>-100</v>
      </c>
      <c r="AB43">
        <f t="shared" si="16"/>
        <v>-101</v>
      </c>
      <c r="AC43">
        <f t="shared" si="23"/>
        <v>0.40000000000000568</v>
      </c>
      <c r="AD43">
        <f t="shared" si="24"/>
        <v>0.59999999999999432</v>
      </c>
      <c r="AF43">
        <f t="shared" si="17"/>
        <v>19.744787000001718</v>
      </c>
      <c r="AH43">
        <f t="shared" si="18"/>
        <v>0.3</v>
      </c>
      <c r="AN43" s="80"/>
    </row>
    <row r="44" spans="1:40" ht="13.2" x14ac:dyDescent="0.25">
      <c r="C44" s="100"/>
      <c r="D44" s="22">
        <v>200</v>
      </c>
      <c r="E44" s="23">
        <v>8700.3490000000002</v>
      </c>
      <c r="F44" s="24">
        <v>8711.8880000000008</v>
      </c>
      <c r="G44" s="24">
        <v>8711.116</v>
      </c>
      <c r="H44" s="24">
        <v>8713.7160000000003</v>
      </c>
      <c r="I44" s="25">
        <v>8710.4529999999995</v>
      </c>
      <c r="J44" s="26">
        <f t="shared" si="19"/>
        <v>8709.5044000000016</v>
      </c>
      <c r="K44" s="69">
        <v>0</v>
      </c>
      <c r="L44" s="24">
        <v>-101</v>
      </c>
      <c r="M44" s="24">
        <v>-99</v>
      </c>
      <c r="N44" s="24">
        <v>-100</v>
      </c>
      <c r="O44" s="24">
        <v>-100</v>
      </c>
      <c r="P44" s="25">
        <v>-96</v>
      </c>
      <c r="Q44" s="26">
        <f t="shared" si="11"/>
        <v>-99.2</v>
      </c>
      <c r="R44" s="108"/>
      <c r="S44" s="21">
        <f t="shared" si="20"/>
        <v>5.2615959841098352</v>
      </c>
      <c r="T44">
        <f t="shared" si="12"/>
        <v>1.9235384061671343</v>
      </c>
      <c r="V44">
        <f t="shared" si="13"/>
        <v>8713.7160000000003</v>
      </c>
      <c r="W44">
        <f t="shared" si="14"/>
        <v>8700.3490000000002</v>
      </c>
      <c r="X44">
        <f t="shared" si="21"/>
        <v>4.2115999999987253</v>
      </c>
      <c r="Y44">
        <f t="shared" si="22"/>
        <v>9.1554000000014639</v>
      </c>
      <c r="AA44">
        <f t="shared" si="15"/>
        <v>-96</v>
      </c>
      <c r="AB44">
        <f t="shared" si="16"/>
        <v>-101</v>
      </c>
      <c r="AC44">
        <f t="shared" si="23"/>
        <v>3.2000000000000028</v>
      </c>
      <c r="AD44">
        <f t="shared" si="24"/>
        <v>1.7999999999999972</v>
      </c>
      <c r="AF44">
        <f t="shared" si="17"/>
        <v>27.684392300000749</v>
      </c>
      <c r="AH44">
        <f t="shared" si="18"/>
        <v>3.6999999999999997</v>
      </c>
      <c r="AN44" s="80"/>
    </row>
    <row r="45" spans="1:40" ht="13.2" x14ac:dyDescent="0.25">
      <c r="C45" s="100"/>
      <c r="D45" s="28">
        <v>250</v>
      </c>
      <c r="E45" s="29">
        <v>10337.09</v>
      </c>
      <c r="F45" s="30">
        <v>10345.34</v>
      </c>
      <c r="G45" s="30">
        <v>10346.780000000001</v>
      </c>
      <c r="H45" s="30">
        <v>10343.67</v>
      </c>
      <c r="I45" s="31">
        <v>10345.36</v>
      </c>
      <c r="J45" s="32">
        <f t="shared" si="19"/>
        <v>10343.647999999999</v>
      </c>
      <c r="K45" s="70">
        <v>0</v>
      </c>
      <c r="L45" s="33">
        <v>-102</v>
      </c>
      <c r="M45" s="24">
        <v>-101</v>
      </c>
      <c r="N45" s="30">
        <v>-102</v>
      </c>
      <c r="O45" s="30">
        <v>-102</v>
      </c>
      <c r="P45" s="31">
        <v>-100</v>
      </c>
      <c r="Q45" s="32">
        <f t="shared" si="11"/>
        <v>-101.4</v>
      </c>
      <c r="R45" s="117"/>
      <c r="S45" s="21">
        <f t="shared" si="20"/>
        <v>3.8278936766844986</v>
      </c>
      <c r="T45">
        <f t="shared" si="12"/>
        <v>0.89442719099991586</v>
      </c>
      <c r="V45">
        <f t="shared" si="13"/>
        <v>10346.780000000001</v>
      </c>
      <c r="W45">
        <f t="shared" si="14"/>
        <v>10337.09</v>
      </c>
      <c r="X45">
        <f t="shared" si="21"/>
        <v>3.1320000000014261</v>
      </c>
      <c r="Y45">
        <f t="shared" si="22"/>
        <v>6.5579999999990832</v>
      </c>
      <c r="AA45">
        <f t="shared" si="15"/>
        <v>-100</v>
      </c>
      <c r="AB45">
        <f t="shared" si="16"/>
        <v>-102</v>
      </c>
      <c r="AC45">
        <f t="shared" si="23"/>
        <v>1.4000000000000057</v>
      </c>
      <c r="AD45">
        <f t="shared" si="24"/>
        <v>0.59999999999999432</v>
      </c>
      <c r="AF45">
        <f t="shared" si="17"/>
        <v>14.652770000001169</v>
      </c>
      <c r="AH45">
        <f t="shared" si="18"/>
        <v>0.8</v>
      </c>
      <c r="AN45" s="80"/>
    </row>
    <row r="46" spans="1:40" ht="13.2" x14ac:dyDescent="0.25">
      <c r="C46" s="100"/>
      <c r="D46" s="15">
        <v>50</v>
      </c>
      <c r="E46" s="16">
        <v>1120.729</v>
      </c>
      <c r="F46" s="17">
        <v>1119.8409999999999</v>
      </c>
      <c r="G46" s="17">
        <v>1119.751</v>
      </c>
      <c r="H46" s="17">
        <v>1121.597</v>
      </c>
      <c r="I46" s="18">
        <v>1119.933</v>
      </c>
      <c r="J46" s="34">
        <f t="shared" si="19"/>
        <v>1120.3701999999998</v>
      </c>
      <c r="K46" s="68">
        <v>0</v>
      </c>
      <c r="L46" s="20">
        <v>-109</v>
      </c>
      <c r="M46" s="17">
        <v>-109</v>
      </c>
      <c r="N46" s="17">
        <v>-110</v>
      </c>
      <c r="O46" s="17">
        <v>-109</v>
      </c>
      <c r="P46" s="18">
        <v>-109</v>
      </c>
      <c r="Q46" s="19">
        <f t="shared" si="11"/>
        <v>-109.2</v>
      </c>
      <c r="R46" s="107">
        <v>10</v>
      </c>
      <c r="S46" s="21">
        <f t="shared" si="20"/>
        <v>0.78873011860840714</v>
      </c>
      <c r="T46">
        <f t="shared" si="12"/>
        <v>0.44721359549995793</v>
      </c>
      <c r="V46">
        <f t="shared" si="13"/>
        <v>1121.597</v>
      </c>
      <c r="W46">
        <f t="shared" si="14"/>
        <v>1119.751</v>
      </c>
      <c r="X46">
        <f t="shared" si="21"/>
        <v>1.2268000000001393</v>
      </c>
      <c r="Y46">
        <f t="shared" si="22"/>
        <v>0.6191999999998643</v>
      </c>
      <c r="AA46">
        <f t="shared" si="15"/>
        <v>-109</v>
      </c>
      <c r="AB46">
        <f t="shared" si="16"/>
        <v>-110</v>
      </c>
      <c r="AC46">
        <f t="shared" si="23"/>
        <v>0.20000000000000284</v>
      </c>
      <c r="AD46">
        <f t="shared" si="24"/>
        <v>0.79999999999999716</v>
      </c>
      <c r="AF46">
        <f t="shared" si="17"/>
        <v>0.62209520000003204</v>
      </c>
      <c r="AH46">
        <f t="shared" si="18"/>
        <v>0.2</v>
      </c>
      <c r="AN46" s="80"/>
    </row>
    <row r="47" spans="1:40" ht="13.2" x14ac:dyDescent="0.25">
      <c r="C47" s="100"/>
      <c r="D47" s="22">
        <v>100</v>
      </c>
      <c r="E47" s="23">
        <v>1525.855</v>
      </c>
      <c r="F47" s="24">
        <v>1531.2539999999999</v>
      </c>
      <c r="G47" s="24">
        <v>1531.114</v>
      </c>
      <c r="H47" s="24">
        <v>1532.9960000000001</v>
      </c>
      <c r="I47" s="25">
        <v>1536.021</v>
      </c>
      <c r="J47" s="26">
        <f t="shared" si="19"/>
        <v>1531.4479999999999</v>
      </c>
      <c r="K47" s="69">
        <v>0</v>
      </c>
      <c r="L47" s="27">
        <v>-110</v>
      </c>
      <c r="M47" s="24">
        <v>-107</v>
      </c>
      <c r="N47" s="24">
        <v>-108</v>
      </c>
      <c r="O47" s="24">
        <v>-109</v>
      </c>
      <c r="P47" s="25">
        <v>-110</v>
      </c>
      <c r="Q47" s="26">
        <f t="shared" si="11"/>
        <v>-108.8</v>
      </c>
      <c r="R47" s="108"/>
      <c r="S47" s="21">
        <f t="shared" si="20"/>
        <v>3.699306489059798</v>
      </c>
      <c r="T47">
        <f t="shared" si="12"/>
        <v>1.3038404810405297</v>
      </c>
      <c r="V47">
        <f t="shared" si="13"/>
        <v>1536.021</v>
      </c>
      <c r="W47">
        <f t="shared" si="14"/>
        <v>1525.855</v>
      </c>
      <c r="X47">
        <f t="shared" si="21"/>
        <v>4.5730000000000928</v>
      </c>
      <c r="Y47">
        <f t="shared" si="22"/>
        <v>5.5929999999998472</v>
      </c>
      <c r="AA47">
        <f t="shared" si="15"/>
        <v>-107</v>
      </c>
      <c r="AB47">
        <f t="shared" si="16"/>
        <v>-110</v>
      </c>
      <c r="AC47">
        <f t="shared" si="23"/>
        <v>1.7999999999999972</v>
      </c>
      <c r="AD47">
        <f t="shared" si="24"/>
        <v>1.2000000000000028</v>
      </c>
      <c r="AF47">
        <f t="shared" si="17"/>
        <v>13.684868499999929</v>
      </c>
      <c r="AH47">
        <f t="shared" si="18"/>
        <v>1.6999999999999997</v>
      </c>
      <c r="AN47" s="80"/>
    </row>
    <row r="48" spans="1:40" ht="13.2" x14ac:dyDescent="0.25">
      <c r="C48" s="100"/>
      <c r="D48" s="22">
        <v>150</v>
      </c>
      <c r="E48" s="23">
        <v>1935.383</v>
      </c>
      <c r="F48" s="24">
        <v>1940.174</v>
      </c>
      <c r="G48" s="24">
        <v>1941.453</v>
      </c>
      <c r="H48" s="24">
        <v>1940.787</v>
      </c>
      <c r="I48" s="25">
        <v>1941.961</v>
      </c>
      <c r="J48" s="26">
        <f t="shared" si="19"/>
        <v>1939.9515999999999</v>
      </c>
      <c r="K48" s="69">
        <v>0</v>
      </c>
      <c r="L48" s="27">
        <v>-109</v>
      </c>
      <c r="M48" s="24">
        <v>-109</v>
      </c>
      <c r="N48" s="24">
        <v>-111</v>
      </c>
      <c r="O48" s="24">
        <v>-110</v>
      </c>
      <c r="P48" s="25">
        <v>-111</v>
      </c>
      <c r="Q48" s="26">
        <f t="shared" si="11"/>
        <v>-110</v>
      </c>
      <c r="R48" s="108"/>
      <c r="S48" s="21">
        <f t="shared" si="20"/>
        <v>2.6415597286451651</v>
      </c>
      <c r="T48">
        <f t="shared" si="12"/>
        <v>1</v>
      </c>
      <c r="V48">
        <f t="shared" si="13"/>
        <v>1941.961</v>
      </c>
      <c r="W48">
        <f t="shared" si="14"/>
        <v>1935.383</v>
      </c>
      <c r="X48">
        <f t="shared" si="21"/>
        <v>2.0094000000001415</v>
      </c>
      <c r="Y48">
        <f t="shared" si="22"/>
        <v>4.568599999999833</v>
      </c>
      <c r="AA48">
        <f t="shared" si="15"/>
        <v>-109</v>
      </c>
      <c r="AB48">
        <f t="shared" si="16"/>
        <v>-111</v>
      </c>
      <c r="AC48">
        <f t="shared" si="23"/>
        <v>1</v>
      </c>
      <c r="AD48">
        <f t="shared" si="24"/>
        <v>1</v>
      </c>
      <c r="AF48">
        <f t="shared" si="17"/>
        <v>6.9778377999999179</v>
      </c>
      <c r="AH48">
        <f t="shared" si="18"/>
        <v>1</v>
      </c>
      <c r="AN48" s="80"/>
    </row>
    <row r="49" spans="3:40" ht="13.2" x14ac:dyDescent="0.25">
      <c r="C49" s="100"/>
      <c r="D49" s="22">
        <v>200</v>
      </c>
      <c r="E49" s="23">
        <v>2342.58</v>
      </c>
      <c r="F49" s="24">
        <v>2346.62</v>
      </c>
      <c r="G49" s="24">
        <v>2345.1559999999999</v>
      </c>
      <c r="H49" s="24">
        <v>2346.2919999999999</v>
      </c>
      <c r="I49" s="25">
        <v>2348.6799999999998</v>
      </c>
      <c r="J49" s="26">
        <f t="shared" si="19"/>
        <v>2345.8656000000001</v>
      </c>
      <c r="K49" s="69">
        <v>0</v>
      </c>
      <c r="L49" s="27">
        <v>-109</v>
      </c>
      <c r="M49" s="27">
        <v>-109</v>
      </c>
      <c r="N49" s="27">
        <v>-109</v>
      </c>
      <c r="O49" s="27">
        <v>-109</v>
      </c>
      <c r="P49" s="25">
        <v>-111</v>
      </c>
      <c r="Q49" s="26">
        <f t="shared" si="11"/>
        <v>-109.4</v>
      </c>
      <c r="R49" s="108"/>
      <c r="S49" s="21">
        <f t="shared" si="20"/>
        <v>2.2344173289696463</v>
      </c>
      <c r="T49">
        <f t="shared" si="12"/>
        <v>0.89442719099991586</v>
      </c>
      <c r="V49">
        <f t="shared" si="13"/>
        <v>2348.6799999999998</v>
      </c>
      <c r="W49">
        <f t="shared" si="14"/>
        <v>2342.58</v>
      </c>
      <c r="X49">
        <f t="shared" si="21"/>
        <v>2.8143999999997504</v>
      </c>
      <c r="Y49">
        <f t="shared" si="22"/>
        <v>3.2856000000001586</v>
      </c>
      <c r="AA49">
        <f t="shared" si="15"/>
        <v>-109</v>
      </c>
      <c r="AB49">
        <f t="shared" si="16"/>
        <v>-111</v>
      </c>
      <c r="AC49">
        <f t="shared" si="23"/>
        <v>0.40000000000000568</v>
      </c>
      <c r="AD49">
        <f t="shared" si="24"/>
        <v>1.5999999999999943</v>
      </c>
      <c r="AF49">
        <f t="shared" si="17"/>
        <v>4.9926207999998482</v>
      </c>
      <c r="AH49">
        <f t="shared" si="18"/>
        <v>0.8</v>
      </c>
      <c r="AN49" s="80"/>
    </row>
    <row r="50" spans="3:40" ht="13.2" x14ac:dyDescent="0.25">
      <c r="C50" s="100"/>
      <c r="D50" s="28">
        <v>250</v>
      </c>
      <c r="E50" s="29">
        <v>2742.8440000000001</v>
      </c>
      <c r="F50" s="30">
        <v>2751.0720000000001</v>
      </c>
      <c r="G50" s="30">
        <v>2750.6280000000002</v>
      </c>
      <c r="H50" s="30">
        <v>2749.9459999999999</v>
      </c>
      <c r="I50" s="31">
        <v>2754.2860000000001</v>
      </c>
      <c r="J50" s="32">
        <f t="shared" si="19"/>
        <v>2749.7552000000001</v>
      </c>
      <c r="K50" s="70">
        <v>0.1666667</v>
      </c>
      <c r="L50" s="33">
        <v>-107</v>
      </c>
      <c r="M50" s="27">
        <v>-109</v>
      </c>
      <c r="N50" s="30">
        <v>-112</v>
      </c>
      <c r="O50" s="30">
        <v>-108</v>
      </c>
      <c r="P50" s="31">
        <v>-110</v>
      </c>
      <c r="Q50" s="32">
        <f t="shared" si="11"/>
        <v>-109.2</v>
      </c>
      <c r="R50" s="117"/>
      <c r="S50" s="21">
        <f t="shared" si="20"/>
        <v>4.2078789431256327</v>
      </c>
      <c r="T50">
        <f t="shared" si="12"/>
        <v>1.9235384061671343</v>
      </c>
      <c r="V50">
        <f t="shared" si="13"/>
        <v>2754.2860000000001</v>
      </c>
      <c r="W50">
        <f t="shared" si="14"/>
        <v>2742.8440000000001</v>
      </c>
      <c r="X50">
        <f t="shared" si="21"/>
        <v>4.5307999999999993</v>
      </c>
      <c r="Y50">
        <f t="shared" si="22"/>
        <v>6.911200000000008</v>
      </c>
      <c r="AA50">
        <f t="shared" si="15"/>
        <v>-107</v>
      </c>
      <c r="AB50">
        <f t="shared" si="16"/>
        <v>-112</v>
      </c>
      <c r="AC50">
        <f t="shared" si="23"/>
        <v>2.2000000000000028</v>
      </c>
      <c r="AD50">
        <f t="shared" si="24"/>
        <v>2.7999999999999972</v>
      </c>
      <c r="AF50">
        <f t="shared" si="17"/>
        <v>17.706245200000094</v>
      </c>
      <c r="AH50">
        <f t="shared" si="18"/>
        <v>3.6999999999999997</v>
      </c>
      <c r="AN50" s="80"/>
    </row>
    <row r="51" spans="3:40" ht="13.2" x14ac:dyDescent="0.25">
      <c r="C51" s="100"/>
      <c r="D51" s="15">
        <v>50</v>
      </c>
      <c r="E51" s="16">
        <v>402.6902</v>
      </c>
      <c r="F51" s="17">
        <v>401.69690000000003</v>
      </c>
      <c r="G51" s="17">
        <v>401.56029999999998</v>
      </c>
      <c r="H51" s="17">
        <v>401.50369999999998</v>
      </c>
      <c r="I51" s="18">
        <v>401.33199999999999</v>
      </c>
      <c r="J51" s="19">
        <f t="shared" si="19"/>
        <v>401.75662</v>
      </c>
      <c r="K51" s="68">
        <v>0</v>
      </c>
      <c r="L51" s="20">
        <v>-101</v>
      </c>
      <c r="M51" s="17">
        <v>-101</v>
      </c>
      <c r="N51" s="17">
        <v>-101</v>
      </c>
      <c r="O51" s="17">
        <v>-100</v>
      </c>
      <c r="P51" s="18">
        <v>-101</v>
      </c>
      <c r="Q51" s="19">
        <f t="shared" si="11"/>
        <v>-100.8</v>
      </c>
      <c r="R51" s="107">
        <v>8</v>
      </c>
      <c r="S51" s="21">
        <f t="shared" si="20"/>
        <v>0.53804049754642691</v>
      </c>
      <c r="T51">
        <f t="shared" si="12"/>
        <v>0.44721359549995793</v>
      </c>
      <c r="V51">
        <f t="shared" si="13"/>
        <v>402.6902</v>
      </c>
      <c r="W51">
        <f t="shared" si="14"/>
        <v>401.33199999999999</v>
      </c>
      <c r="X51">
        <f t="shared" si="21"/>
        <v>0.93358000000000629</v>
      </c>
      <c r="Y51">
        <f t="shared" si="22"/>
        <v>0.42462000000000444</v>
      </c>
      <c r="AA51">
        <f t="shared" si="15"/>
        <v>-100</v>
      </c>
      <c r="AB51">
        <f t="shared" si="16"/>
        <v>-101</v>
      </c>
      <c r="AC51">
        <f t="shared" si="23"/>
        <v>0.79999999999999716</v>
      </c>
      <c r="AD51">
        <f t="shared" si="24"/>
        <v>0.20000000000000284</v>
      </c>
      <c r="AF51">
        <f t="shared" si="17"/>
        <v>0.2894875770000066</v>
      </c>
      <c r="AH51">
        <f t="shared" si="18"/>
        <v>0.2</v>
      </c>
      <c r="AN51" s="80"/>
    </row>
    <row r="52" spans="3:40" ht="13.2" x14ac:dyDescent="0.25">
      <c r="C52" s="100"/>
      <c r="D52" s="22">
        <v>100</v>
      </c>
      <c r="E52" s="23">
        <v>535.04589999999996</v>
      </c>
      <c r="F52" s="24">
        <v>535.04589999999996</v>
      </c>
      <c r="G52" s="24">
        <v>536.82950000000005</v>
      </c>
      <c r="H52" s="24">
        <v>538.72339999999997</v>
      </c>
      <c r="I52" s="25">
        <v>540.64250000000004</v>
      </c>
      <c r="J52" s="26">
        <f t="shared" si="19"/>
        <v>537.25743999999997</v>
      </c>
      <c r="K52" s="69">
        <v>0</v>
      </c>
      <c r="L52" s="27">
        <v>-100</v>
      </c>
      <c r="M52" s="24">
        <v>-101</v>
      </c>
      <c r="N52" s="24">
        <v>-101</v>
      </c>
      <c r="O52" s="24">
        <v>-101</v>
      </c>
      <c r="P52" s="25">
        <v>-101</v>
      </c>
      <c r="Q52" s="26">
        <f t="shared" si="11"/>
        <v>-100.8</v>
      </c>
      <c r="R52" s="108"/>
      <c r="S52" s="21">
        <f t="shared" si="20"/>
        <v>2.4275821773938207</v>
      </c>
      <c r="T52">
        <f t="shared" si="12"/>
        <v>0.44721359549995793</v>
      </c>
      <c r="V52">
        <f t="shared" si="13"/>
        <v>540.64250000000004</v>
      </c>
      <c r="W52">
        <f t="shared" si="14"/>
        <v>535.04589999999996</v>
      </c>
      <c r="X52">
        <f t="shared" si="21"/>
        <v>3.3850600000000668</v>
      </c>
      <c r="Y52">
        <f t="shared" si="22"/>
        <v>2.2115400000000136</v>
      </c>
      <c r="AA52">
        <f t="shared" si="15"/>
        <v>-100</v>
      </c>
      <c r="AB52">
        <f t="shared" si="16"/>
        <v>-101</v>
      </c>
      <c r="AC52">
        <f t="shared" si="23"/>
        <v>0.79999999999999716</v>
      </c>
      <c r="AD52">
        <f t="shared" si="24"/>
        <v>0.20000000000000284</v>
      </c>
      <c r="AF52">
        <f t="shared" si="17"/>
        <v>5.8931552280001238</v>
      </c>
      <c r="AH52">
        <f t="shared" si="18"/>
        <v>0.2</v>
      </c>
      <c r="AN52" s="80"/>
    </row>
    <row r="53" spans="3:40" ht="13.2" x14ac:dyDescent="0.25">
      <c r="C53" s="100"/>
      <c r="D53" s="22">
        <v>150</v>
      </c>
      <c r="E53" s="23">
        <v>654.04010000000005</v>
      </c>
      <c r="F53" s="24">
        <v>659.85850000000005</v>
      </c>
      <c r="G53" s="24">
        <v>659.12429999999995</v>
      </c>
      <c r="H53" s="24">
        <v>660.57150000000001</v>
      </c>
      <c r="I53" s="25">
        <v>657.8306</v>
      </c>
      <c r="J53" s="26">
        <f t="shared" si="19"/>
        <v>658.28500000000008</v>
      </c>
      <c r="K53" s="69">
        <v>0</v>
      </c>
      <c r="L53" s="27">
        <v>-102</v>
      </c>
      <c r="M53" s="24">
        <v>-101</v>
      </c>
      <c r="N53" s="24">
        <v>-101</v>
      </c>
      <c r="O53" s="24">
        <v>-101</v>
      </c>
      <c r="P53" s="25">
        <v>-101</v>
      </c>
      <c r="Q53" s="26">
        <f t="shared" si="11"/>
        <v>-101.2</v>
      </c>
      <c r="R53" s="108"/>
      <c r="S53" s="21">
        <f t="shared" si="20"/>
        <v>2.5804100623737929</v>
      </c>
      <c r="T53">
        <f t="shared" si="12"/>
        <v>0.44721359549995793</v>
      </c>
      <c r="V53">
        <f t="shared" si="13"/>
        <v>660.57150000000001</v>
      </c>
      <c r="W53">
        <f t="shared" si="14"/>
        <v>654.04010000000005</v>
      </c>
      <c r="X53">
        <f t="shared" si="21"/>
        <v>2.2864999999999327</v>
      </c>
      <c r="Y53">
        <f t="shared" si="22"/>
        <v>4.2449000000000296</v>
      </c>
      <c r="AA53">
        <f t="shared" si="15"/>
        <v>-101</v>
      </c>
      <c r="AB53">
        <f t="shared" si="16"/>
        <v>-102</v>
      </c>
      <c r="AC53">
        <f t="shared" si="23"/>
        <v>0.20000000000000284</v>
      </c>
      <c r="AD53">
        <f t="shared" si="24"/>
        <v>0.79999999999999716</v>
      </c>
      <c r="AF53">
        <f t="shared" si="17"/>
        <v>6.6585160899999218</v>
      </c>
      <c r="AH53">
        <f t="shared" si="18"/>
        <v>0.2</v>
      </c>
      <c r="AN53" s="80"/>
    </row>
    <row r="54" spans="3:40" ht="13.2" x14ac:dyDescent="0.25">
      <c r="C54" s="100"/>
      <c r="D54" s="22">
        <v>200</v>
      </c>
      <c r="E54" s="23">
        <v>782.06169999999997</v>
      </c>
      <c r="F54" s="24">
        <v>789.49699999999996</v>
      </c>
      <c r="G54" s="24">
        <v>790.72590000000002</v>
      </c>
      <c r="H54" s="24">
        <v>788.154</v>
      </c>
      <c r="I54" s="25">
        <v>787.47649999999999</v>
      </c>
      <c r="J54" s="26">
        <f t="shared" si="19"/>
        <v>787.58302000000003</v>
      </c>
      <c r="K54" s="69">
        <v>0</v>
      </c>
      <c r="L54" s="27">
        <v>-101</v>
      </c>
      <c r="M54" s="27">
        <v>-101</v>
      </c>
      <c r="N54" s="24">
        <v>-101</v>
      </c>
      <c r="O54" s="27">
        <v>-101</v>
      </c>
      <c r="P54" s="27">
        <v>-101</v>
      </c>
      <c r="Q54" s="26">
        <f t="shared" si="11"/>
        <v>-101</v>
      </c>
      <c r="R54" s="108"/>
      <c r="S54" s="21">
        <f t="shared" si="20"/>
        <v>3.330291028874214</v>
      </c>
      <c r="T54">
        <f t="shared" si="12"/>
        <v>0</v>
      </c>
      <c r="V54">
        <f t="shared" si="13"/>
        <v>790.72590000000002</v>
      </c>
      <c r="W54">
        <f t="shared" si="14"/>
        <v>782.06169999999997</v>
      </c>
      <c r="X54">
        <f t="shared" si="21"/>
        <v>3.142879999999991</v>
      </c>
      <c r="Y54">
        <f t="shared" si="22"/>
        <v>5.5213200000000597</v>
      </c>
      <c r="AA54">
        <f t="shared" si="15"/>
        <v>-101</v>
      </c>
      <c r="AB54">
        <f t="shared" si="16"/>
        <v>-101</v>
      </c>
      <c r="AC54">
        <f t="shared" si="23"/>
        <v>0</v>
      </c>
      <c r="AD54">
        <f t="shared" si="24"/>
        <v>0</v>
      </c>
      <c r="AF54">
        <f t="shared" si="17"/>
        <v>11.09083833700007</v>
      </c>
      <c r="AH54">
        <f t="shared" si="18"/>
        <v>0</v>
      </c>
      <c r="AN54" s="80"/>
    </row>
    <row r="55" spans="3:40" ht="13.2" x14ac:dyDescent="0.25">
      <c r="C55" s="101"/>
      <c r="D55" s="28">
        <v>250</v>
      </c>
      <c r="E55" s="29">
        <v>899.51430000000005</v>
      </c>
      <c r="F55" s="30">
        <v>906.94439999999997</v>
      </c>
      <c r="G55" s="30">
        <v>908.51589999999999</v>
      </c>
      <c r="H55" s="30">
        <v>905.70299999999997</v>
      </c>
      <c r="I55" s="31">
        <v>907.24890000000005</v>
      </c>
      <c r="J55" s="32">
        <f t="shared" si="19"/>
        <v>905.58529999999996</v>
      </c>
      <c r="K55" s="70">
        <v>0</v>
      </c>
      <c r="L55" s="27">
        <v>-101</v>
      </c>
      <c r="M55" s="27">
        <v>-101</v>
      </c>
      <c r="N55" s="27">
        <v>-101</v>
      </c>
      <c r="O55" s="27">
        <v>-101</v>
      </c>
      <c r="P55" s="27">
        <v>-101</v>
      </c>
      <c r="Q55" s="32">
        <f t="shared" si="11"/>
        <v>-101</v>
      </c>
      <c r="R55" s="117"/>
      <c r="S55" s="21">
        <f t="shared" si="20"/>
        <v>3.5381502377654703</v>
      </c>
      <c r="T55">
        <f t="shared" si="12"/>
        <v>0</v>
      </c>
      <c r="V55">
        <f t="shared" si="13"/>
        <v>908.51589999999999</v>
      </c>
      <c r="W55">
        <f t="shared" si="14"/>
        <v>899.51430000000005</v>
      </c>
      <c r="X55">
        <f t="shared" si="21"/>
        <v>2.9306000000000267</v>
      </c>
      <c r="Y55">
        <f t="shared" si="22"/>
        <v>6.0709999999999127</v>
      </c>
      <c r="AA55">
        <f t="shared" si="15"/>
        <v>-101</v>
      </c>
      <c r="AB55">
        <f t="shared" si="16"/>
        <v>-101</v>
      </c>
      <c r="AC55">
        <f t="shared" si="23"/>
        <v>0</v>
      </c>
      <c r="AD55">
        <f t="shared" si="24"/>
        <v>0</v>
      </c>
      <c r="AF55">
        <f t="shared" si="17"/>
        <v>12.518507104999854</v>
      </c>
      <c r="AH55">
        <f t="shared" si="18"/>
        <v>0</v>
      </c>
      <c r="AN55" s="80"/>
    </row>
    <row r="56" spans="3:40" ht="13.2" x14ac:dyDescent="0.25">
      <c r="C56" s="99">
        <v>500</v>
      </c>
      <c r="D56" s="15">
        <v>50</v>
      </c>
      <c r="E56" s="16">
        <v>3701.1529999999998</v>
      </c>
      <c r="F56" s="17">
        <v>3698.2910000000002</v>
      </c>
      <c r="G56" s="17">
        <v>3701.1460000000002</v>
      </c>
      <c r="H56" s="17">
        <v>3698.915</v>
      </c>
      <c r="I56" s="18">
        <v>3699.9340000000002</v>
      </c>
      <c r="J56" s="34">
        <f t="shared" si="19"/>
        <v>3699.8878000000004</v>
      </c>
      <c r="K56" s="68">
        <v>0.5</v>
      </c>
      <c r="L56" s="20">
        <v>-132</v>
      </c>
      <c r="M56" s="17">
        <v>-129</v>
      </c>
      <c r="N56" s="17">
        <v>-127</v>
      </c>
      <c r="O56" s="17">
        <v>-124</v>
      </c>
      <c r="P56" s="18">
        <v>-131</v>
      </c>
      <c r="Q56" s="19">
        <f t="shared" si="11"/>
        <v>-128.6</v>
      </c>
      <c r="R56" s="107">
        <v>12</v>
      </c>
      <c r="S56" s="21">
        <f t="shared" si="20"/>
        <v>1.2924823789900866</v>
      </c>
      <c r="T56">
        <f t="shared" si="12"/>
        <v>3.2093613071762421</v>
      </c>
      <c r="V56">
        <f t="shared" si="13"/>
        <v>3701.1529999999998</v>
      </c>
      <c r="W56">
        <f t="shared" si="14"/>
        <v>3698.2910000000002</v>
      </c>
      <c r="X56">
        <f t="shared" si="21"/>
        <v>1.2651999999993677</v>
      </c>
      <c r="Y56">
        <f t="shared" si="22"/>
        <v>1.5968000000002576</v>
      </c>
      <c r="AA56">
        <f t="shared" si="15"/>
        <v>-124</v>
      </c>
      <c r="AB56">
        <f t="shared" si="16"/>
        <v>-132</v>
      </c>
      <c r="AC56">
        <f t="shared" si="23"/>
        <v>4.5999999999999943</v>
      </c>
      <c r="AD56">
        <f t="shared" si="24"/>
        <v>3.4000000000000057</v>
      </c>
      <c r="AF56">
        <f t="shared" si="17"/>
        <v>1.670510699999874</v>
      </c>
      <c r="AH56">
        <f t="shared" si="18"/>
        <v>10.299999999999999</v>
      </c>
      <c r="AN56" s="80"/>
    </row>
    <row r="57" spans="3:40" ht="13.2" x14ac:dyDescent="0.25">
      <c r="C57" s="100"/>
      <c r="D57" s="22">
        <v>100</v>
      </c>
      <c r="E57" s="23">
        <v>5334.1710000000003</v>
      </c>
      <c r="F57" s="24">
        <v>5340.1930000000002</v>
      </c>
      <c r="G57" s="24">
        <v>5340.5789999999997</v>
      </c>
      <c r="H57" s="24">
        <v>5340.3909999999996</v>
      </c>
      <c r="I57" s="25">
        <v>5339.2960000000003</v>
      </c>
      <c r="J57" s="26">
        <f t="shared" si="19"/>
        <v>5338.9260000000013</v>
      </c>
      <c r="K57" s="69">
        <v>0.28571429999999998</v>
      </c>
      <c r="L57" s="23">
        <v>-131</v>
      </c>
      <c r="M57" s="24">
        <v>-125</v>
      </c>
      <c r="N57" s="24">
        <v>-126</v>
      </c>
      <c r="O57" s="24">
        <v>-126</v>
      </c>
      <c r="P57" s="25">
        <v>-128</v>
      </c>
      <c r="Q57" s="26">
        <f t="shared" si="11"/>
        <v>-127.2</v>
      </c>
      <c r="R57" s="108"/>
      <c r="S57" s="21">
        <f t="shared" si="20"/>
        <v>2.7032780101201248</v>
      </c>
      <c r="T57">
        <f t="shared" si="12"/>
        <v>2.3874672772626648</v>
      </c>
      <c r="V57">
        <f t="shared" si="13"/>
        <v>5340.5789999999997</v>
      </c>
      <c r="W57">
        <f t="shared" si="14"/>
        <v>5334.1710000000003</v>
      </c>
      <c r="X57">
        <f t="shared" si="21"/>
        <v>1.6529999999984284</v>
      </c>
      <c r="Y57">
        <f t="shared" si="22"/>
        <v>4.7550000000010186</v>
      </c>
      <c r="AA57">
        <f t="shared" si="15"/>
        <v>-125</v>
      </c>
      <c r="AB57">
        <f t="shared" si="16"/>
        <v>-131</v>
      </c>
      <c r="AC57">
        <f t="shared" si="23"/>
        <v>2.2000000000000028</v>
      </c>
      <c r="AD57">
        <f t="shared" si="24"/>
        <v>3.7999999999999972</v>
      </c>
      <c r="AF57">
        <f t="shared" si="17"/>
        <v>7.3077119999990225</v>
      </c>
      <c r="AH57">
        <f t="shared" si="18"/>
        <v>5.7000000000000011</v>
      </c>
      <c r="AN57" s="80"/>
    </row>
    <row r="58" spans="3:40" ht="13.2" x14ac:dyDescent="0.25">
      <c r="C58" s="100"/>
      <c r="D58" s="22">
        <v>150</v>
      </c>
      <c r="E58" s="23">
        <v>6971.3919999999998</v>
      </c>
      <c r="F58" s="24">
        <v>6979.9</v>
      </c>
      <c r="G58" s="24">
        <v>6976.7439999999997</v>
      </c>
      <c r="H58" s="24">
        <v>6978.0559999999996</v>
      </c>
      <c r="I58" s="25">
        <v>6977.3980000000001</v>
      </c>
      <c r="J58" s="26">
        <f t="shared" si="19"/>
        <v>6976.6979999999994</v>
      </c>
      <c r="K58" s="69">
        <v>0</v>
      </c>
      <c r="L58" s="27">
        <v>-127</v>
      </c>
      <c r="M58" s="24">
        <v>-129</v>
      </c>
      <c r="N58" s="24">
        <v>-124</v>
      </c>
      <c r="O58" s="24">
        <v>-126</v>
      </c>
      <c r="P58" s="25">
        <v>-122</v>
      </c>
      <c r="Q58" s="26">
        <f t="shared" si="11"/>
        <v>-125.6</v>
      </c>
      <c r="R58" s="108"/>
      <c r="S58" s="21">
        <f t="shared" si="20"/>
        <v>3.191501214162332</v>
      </c>
      <c r="T58">
        <f t="shared" si="12"/>
        <v>2.7018512172212592</v>
      </c>
      <c r="V58">
        <f t="shared" si="13"/>
        <v>6979.9</v>
      </c>
      <c r="W58">
        <f t="shared" si="14"/>
        <v>6971.3919999999998</v>
      </c>
      <c r="X58">
        <f t="shared" si="21"/>
        <v>3.2020000000002256</v>
      </c>
      <c r="Y58">
        <f t="shared" si="22"/>
        <v>5.3059999999995853</v>
      </c>
      <c r="AA58">
        <f t="shared" si="15"/>
        <v>-122</v>
      </c>
      <c r="AB58">
        <f t="shared" si="16"/>
        <v>-129</v>
      </c>
      <c r="AC58">
        <f t="shared" si="23"/>
        <v>3.5999999999999943</v>
      </c>
      <c r="AD58">
        <f t="shared" si="24"/>
        <v>3.4000000000000057</v>
      </c>
      <c r="AF58">
        <f t="shared" si="17"/>
        <v>10.185679999999641</v>
      </c>
      <c r="AH58">
        <f t="shared" si="18"/>
        <v>7.2999999999999989</v>
      </c>
    </row>
    <row r="59" spans="3:40" ht="13.2" x14ac:dyDescent="0.25">
      <c r="C59" s="100"/>
      <c r="D59" s="22">
        <v>200</v>
      </c>
      <c r="E59" s="23">
        <v>8603.3889999999992</v>
      </c>
      <c r="F59" s="24">
        <v>8612.1139999999996</v>
      </c>
      <c r="G59" s="24">
        <v>8611.3919999999998</v>
      </c>
      <c r="H59" s="24">
        <v>8611.6119999999992</v>
      </c>
      <c r="I59" s="25">
        <v>8611.0669999999991</v>
      </c>
      <c r="J59" s="26">
        <f t="shared" si="19"/>
        <v>8609.9147999999986</v>
      </c>
      <c r="K59" s="69">
        <v>0</v>
      </c>
      <c r="L59" s="27">
        <v>-126</v>
      </c>
      <c r="M59" s="24">
        <v>-124</v>
      </c>
      <c r="N59" s="24">
        <v>-127</v>
      </c>
      <c r="O59" s="24">
        <v>-122</v>
      </c>
      <c r="P59" s="25">
        <v>-124</v>
      </c>
      <c r="Q59" s="26">
        <f t="shared" si="11"/>
        <v>-124.6</v>
      </c>
      <c r="R59" s="108"/>
      <c r="S59" s="21">
        <f t="shared" si="20"/>
        <v>3.6678576444568765</v>
      </c>
      <c r="T59">
        <f t="shared" si="12"/>
        <v>1.9493588689617927</v>
      </c>
      <c r="V59">
        <f t="shared" si="13"/>
        <v>8612.1139999999996</v>
      </c>
      <c r="W59">
        <f t="shared" si="14"/>
        <v>8603.3889999999992</v>
      </c>
      <c r="X59">
        <f t="shared" si="21"/>
        <v>2.1992000000009284</v>
      </c>
      <c r="Y59">
        <f t="shared" si="22"/>
        <v>6.5257999999994354</v>
      </c>
      <c r="AA59">
        <f t="shared" si="15"/>
        <v>-122</v>
      </c>
      <c r="AB59">
        <f t="shared" si="16"/>
        <v>-127</v>
      </c>
      <c r="AC59">
        <f t="shared" si="23"/>
        <v>2.5999999999999943</v>
      </c>
      <c r="AD59">
        <f t="shared" si="24"/>
        <v>2.4000000000000057</v>
      </c>
      <c r="AF59">
        <f t="shared" si="17"/>
        <v>13.453179700000748</v>
      </c>
      <c r="AH59">
        <f t="shared" si="18"/>
        <v>3.8</v>
      </c>
    </row>
    <row r="60" spans="3:40" ht="13.8" thickBot="1" x14ac:dyDescent="0.3">
      <c r="C60" s="100"/>
      <c r="D60" s="28">
        <v>250</v>
      </c>
      <c r="E60" s="29">
        <v>10237.18</v>
      </c>
      <c r="F60" s="30">
        <v>10245.629999999999</v>
      </c>
      <c r="G60" s="30">
        <v>10246.06</v>
      </c>
      <c r="H60" s="30">
        <v>10248.299999999999</v>
      </c>
      <c r="I60" s="31">
        <v>10246.51</v>
      </c>
      <c r="J60" s="44">
        <f t="shared" si="19"/>
        <v>10244.736000000001</v>
      </c>
      <c r="K60" s="70">
        <v>0</v>
      </c>
      <c r="L60" s="33">
        <v>-127</v>
      </c>
      <c r="M60" s="30">
        <v>-126</v>
      </c>
      <c r="N60" s="30">
        <v>-125</v>
      </c>
      <c r="O60" s="30">
        <v>-129</v>
      </c>
      <c r="P60" s="31">
        <v>-126</v>
      </c>
      <c r="Q60" s="32">
        <f t="shared" si="11"/>
        <v>-126.6</v>
      </c>
      <c r="R60" s="117"/>
      <c r="S60" s="21">
        <f t="shared" si="20"/>
        <v>4.3443791271017203</v>
      </c>
      <c r="T60">
        <f t="shared" si="12"/>
        <v>1.51657508881031</v>
      </c>
      <c r="V60">
        <f t="shared" si="13"/>
        <v>10248.299999999999</v>
      </c>
      <c r="W60">
        <f t="shared" si="14"/>
        <v>10237.18</v>
      </c>
      <c r="X60">
        <f t="shared" si="21"/>
        <v>3.5639999999984866</v>
      </c>
      <c r="Y60">
        <f t="shared" si="22"/>
        <v>7.5560000000004948</v>
      </c>
      <c r="AA60">
        <f t="shared" si="15"/>
        <v>-125</v>
      </c>
      <c r="AB60">
        <f t="shared" si="16"/>
        <v>-129</v>
      </c>
      <c r="AC60">
        <f t="shared" si="23"/>
        <v>1.5999999999999943</v>
      </c>
      <c r="AD60">
        <f t="shared" si="24"/>
        <v>2.4000000000000057</v>
      </c>
      <c r="AF60">
        <f t="shared" si="17"/>
        <v>18.873629999997103</v>
      </c>
      <c r="AH60">
        <f t="shared" si="18"/>
        <v>2.2999999999999998</v>
      </c>
    </row>
    <row r="61" spans="3:40" ht="13.8" thickTop="1" x14ac:dyDescent="0.25">
      <c r="C61" s="100"/>
      <c r="D61" s="15">
        <v>50</v>
      </c>
      <c r="E61" s="16">
        <v>1120.8900000000001</v>
      </c>
      <c r="F61" s="17">
        <v>1119.76</v>
      </c>
      <c r="G61" s="17">
        <v>1121.6369999999999</v>
      </c>
      <c r="H61" s="17">
        <v>1119.614</v>
      </c>
      <c r="I61" s="18">
        <v>1119.942</v>
      </c>
      <c r="J61" s="19">
        <f t="shared" si="19"/>
        <v>1120.3686</v>
      </c>
      <c r="K61" s="68">
        <v>0</v>
      </c>
      <c r="L61" s="20">
        <v>-114</v>
      </c>
      <c r="M61" s="17">
        <v>-113</v>
      </c>
      <c r="N61" s="17">
        <v>-113</v>
      </c>
      <c r="O61" s="17">
        <v>-113</v>
      </c>
      <c r="P61" s="18">
        <v>-115</v>
      </c>
      <c r="Q61" s="19">
        <f t="shared" si="11"/>
        <v>-113.6</v>
      </c>
      <c r="R61" s="107">
        <v>10</v>
      </c>
      <c r="S61" s="21">
        <f t="shared" si="20"/>
        <v>0.86638605713618178</v>
      </c>
      <c r="T61">
        <f t="shared" si="12"/>
        <v>0.89442719099991586</v>
      </c>
      <c r="V61">
        <f t="shared" si="13"/>
        <v>1121.6369999999999</v>
      </c>
      <c r="W61">
        <f t="shared" si="14"/>
        <v>1119.614</v>
      </c>
      <c r="X61">
        <f t="shared" si="21"/>
        <v>1.2683999999999287</v>
      </c>
      <c r="Y61">
        <f t="shared" si="22"/>
        <v>0.75459999999998217</v>
      </c>
      <c r="AA61">
        <f t="shared" si="15"/>
        <v>-113</v>
      </c>
      <c r="AB61">
        <f t="shared" si="16"/>
        <v>-115</v>
      </c>
      <c r="AC61">
        <f t="shared" si="23"/>
        <v>0.59999999999999432</v>
      </c>
      <c r="AD61">
        <f t="shared" si="24"/>
        <v>1.4000000000000057</v>
      </c>
      <c r="AF61">
        <f t="shared" si="17"/>
        <v>0.75062479999997922</v>
      </c>
      <c r="AH61">
        <f t="shared" si="18"/>
        <v>0.8</v>
      </c>
    </row>
    <row r="62" spans="3:40" ht="13.2" x14ac:dyDescent="0.25">
      <c r="C62" s="100"/>
      <c r="D62" s="22">
        <v>100</v>
      </c>
      <c r="E62" s="23">
        <v>1528.0509999999999</v>
      </c>
      <c r="F62" s="24">
        <v>1533.34</v>
      </c>
      <c r="G62" s="24">
        <v>1533.21</v>
      </c>
      <c r="H62" s="24">
        <v>1533</v>
      </c>
      <c r="I62" s="25">
        <v>1532.845</v>
      </c>
      <c r="J62" s="26">
        <f t="shared" si="19"/>
        <v>1532.0891999999999</v>
      </c>
      <c r="K62" s="69">
        <v>0</v>
      </c>
      <c r="L62" s="27">
        <v>-114</v>
      </c>
      <c r="M62" s="24">
        <v>-116</v>
      </c>
      <c r="N62" s="24">
        <v>-119</v>
      </c>
      <c r="O62" s="24">
        <v>-114</v>
      </c>
      <c r="P62" s="25">
        <v>-113</v>
      </c>
      <c r="Q62" s="26">
        <f t="shared" si="11"/>
        <v>-115.2</v>
      </c>
      <c r="R62" s="108"/>
      <c r="S62" s="21">
        <f t="shared" si="20"/>
        <v>2.2654217488141404</v>
      </c>
      <c r="T62">
        <f t="shared" si="12"/>
        <v>2.3874672772626648</v>
      </c>
      <c r="V62">
        <f t="shared" si="13"/>
        <v>1533.34</v>
      </c>
      <c r="W62">
        <f t="shared" si="14"/>
        <v>1528.0509999999999</v>
      </c>
      <c r="X62">
        <f t="shared" si="21"/>
        <v>1.2508000000000266</v>
      </c>
      <c r="Y62">
        <f t="shared" si="22"/>
        <v>4.0381999999999607</v>
      </c>
      <c r="AA62">
        <f t="shared" si="15"/>
        <v>-113</v>
      </c>
      <c r="AB62">
        <f t="shared" si="16"/>
        <v>-119</v>
      </c>
      <c r="AC62">
        <f t="shared" si="23"/>
        <v>2.2000000000000028</v>
      </c>
      <c r="AD62">
        <f t="shared" si="24"/>
        <v>3.7999999999999972</v>
      </c>
      <c r="AF62">
        <f t="shared" si="17"/>
        <v>5.1321357000001191</v>
      </c>
      <c r="AH62">
        <f t="shared" si="18"/>
        <v>5.7000000000000011</v>
      </c>
    </row>
    <row r="63" spans="3:40" ht="13.2" x14ac:dyDescent="0.25">
      <c r="C63" s="100"/>
      <c r="D63" s="22">
        <v>150</v>
      </c>
      <c r="E63" s="23">
        <v>1932.944</v>
      </c>
      <c r="F63" s="24">
        <v>1937.05</v>
      </c>
      <c r="G63" s="24">
        <v>1941.442</v>
      </c>
      <c r="H63" s="24">
        <v>1940.7239999999999</v>
      </c>
      <c r="I63" s="25">
        <v>1937.9570000000001</v>
      </c>
      <c r="J63" s="26">
        <f t="shared" si="19"/>
        <v>1938.0234</v>
      </c>
      <c r="K63" s="69">
        <v>0</v>
      </c>
      <c r="L63" s="27">
        <v>-113</v>
      </c>
      <c r="M63" s="24">
        <v>-112</v>
      </c>
      <c r="N63" s="24">
        <v>-114</v>
      </c>
      <c r="O63" s="24">
        <v>-113</v>
      </c>
      <c r="P63" s="25">
        <v>-114</v>
      </c>
      <c r="Q63" s="26">
        <f t="shared" si="11"/>
        <v>-113.2</v>
      </c>
      <c r="R63" s="108"/>
      <c r="S63" s="21">
        <f t="shared" si="20"/>
        <v>3.3812825673108189</v>
      </c>
      <c r="T63">
        <f t="shared" si="12"/>
        <v>0.83666002653407556</v>
      </c>
      <c r="V63">
        <f t="shared" si="13"/>
        <v>1941.442</v>
      </c>
      <c r="W63">
        <f t="shared" si="14"/>
        <v>1932.944</v>
      </c>
      <c r="X63">
        <f t="shared" si="21"/>
        <v>3.4185999999999694</v>
      </c>
      <c r="Y63">
        <f t="shared" si="22"/>
        <v>5.0794000000000779</v>
      </c>
      <c r="AA63">
        <f t="shared" si="15"/>
        <v>-112</v>
      </c>
      <c r="AB63">
        <f t="shared" si="16"/>
        <v>-114</v>
      </c>
      <c r="AC63">
        <f t="shared" si="23"/>
        <v>1.2000000000000028</v>
      </c>
      <c r="AD63">
        <f t="shared" si="24"/>
        <v>0.79999999999999716</v>
      </c>
      <c r="AF63">
        <f t="shared" si="17"/>
        <v>11.433071800000041</v>
      </c>
      <c r="AH63">
        <f t="shared" si="18"/>
        <v>0.7</v>
      </c>
    </row>
    <row r="64" spans="3:40" ht="13.2" x14ac:dyDescent="0.25">
      <c r="C64" s="100"/>
      <c r="D64" s="22">
        <v>200</v>
      </c>
      <c r="E64" s="23">
        <v>2341.9459999999999</v>
      </c>
      <c r="F64" s="24">
        <v>2347.6080000000002</v>
      </c>
      <c r="G64" s="24">
        <v>2347.067</v>
      </c>
      <c r="H64" s="24">
        <v>2347.8960000000002</v>
      </c>
      <c r="I64" s="25">
        <v>2345.71</v>
      </c>
      <c r="J64" s="26">
        <f t="shared" si="19"/>
        <v>2346.0454</v>
      </c>
      <c r="K64" s="69">
        <v>0</v>
      </c>
      <c r="L64" s="27">
        <v>-113</v>
      </c>
      <c r="M64" s="24">
        <v>-113</v>
      </c>
      <c r="N64" s="24">
        <v>-114</v>
      </c>
      <c r="O64" s="24">
        <v>-116</v>
      </c>
      <c r="P64" s="25">
        <v>-116</v>
      </c>
      <c r="Q64" s="26">
        <f t="shared" si="11"/>
        <v>-114.4</v>
      </c>
      <c r="R64" s="108"/>
      <c r="S64" s="21">
        <f t="shared" si="20"/>
        <v>2.4406801920777093</v>
      </c>
      <c r="T64">
        <f t="shared" si="12"/>
        <v>1.51657508881031</v>
      </c>
      <c r="V64">
        <f t="shared" si="13"/>
        <v>2347.8960000000002</v>
      </c>
      <c r="W64">
        <f t="shared" si="14"/>
        <v>2341.9459999999999</v>
      </c>
      <c r="X64">
        <f t="shared" si="21"/>
        <v>1.8506000000002132</v>
      </c>
      <c r="Y64">
        <f t="shared" si="22"/>
        <v>4.0994000000000597</v>
      </c>
      <c r="AA64">
        <f t="shared" si="15"/>
        <v>-113</v>
      </c>
      <c r="AB64">
        <f t="shared" si="16"/>
        <v>-116</v>
      </c>
      <c r="AC64">
        <f t="shared" si="23"/>
        <v>1.4000000000000057</v>
      </c>
      <c r="AD64">
        <f t="shared" si="24"/>
        <v>1.5999999999999943</v>
      </c>
      <c r="AF64">
        <f t="shared" si="17"/>
        <v>5.9569198000004846</v>
      </c>
      <c r="AH64">
        <f t="shared" si="18"/>
        <v>2.2999999999999998</v>
      </c>
    </row>
    <row r="65" spans="3:34" ht="13.8" thickBot="1" x14ac:dyDescent="0.3">
      <c r="C65" s="100"/>
      <c r="D65" s="28">
        <v>250</v>
      </c>
      <c r="E65" s="29">
        <v>2743.835</v>
      </c>
      <c r="F65" s="30">
        <v>2751.9549999999999</v>
      </c>
      <c r="G65" s="30">
        <v>2752.7339999999999</v>
      </c>
      <c r="H65" s="30">
        <v>2755.1379999999999</v>
      </c>
      <c r="I65" s="31">
        <v>2751.3870000000002</v>
      </c>
      <c r="J65" s="32">
        <f t="shared" si="19"/>
        <v>2751.0098000000003</v>
      </c>
      <c r="K65" s="70">
        <v>0.1666667</v>
      </c>
      <c r="L65" s="33">
        <v>-113</v>
      </c>
      <c r="M65" s="30">
        <v>-112</v>
      </c>
      <c r="N65" s="30">
        <v>-113</v>
      </c>
      <c r="O65" s="30">
        <v>-113</v>
      </c>
      <c r="P65" s="31">
        <v>-114</v>
      </c>
      <c r="Q65" s="32">
        <f t="shared" si="11"/>
        <v>-113</v>
      </c>
      <c r="R65" s="117"/>
      <c r="S65" s="21">
        <f t="shared" si="20"/>
        <v>4.258178566006789</v>
      </c>
      <c r="T65">
        <f t="shared" si="12"/>
        <v>0.70710678118654757</v>
      </c>
      <c r="V65">
        <f t="shared" si="13"/>
        <v>2755.1379999999999</v>
      </c>
      <c r="W65">
        <f t="shared" si="14"/>
        <v>2743.835</v>
      </c>
      <c r="X65">
        <f t="shared" si="21"/>
        <v>4.1281999999996515</v>
      </c>
      <c r="Y65">
        <f t="shared" si="22"/>
        <v>7.1748000000002321</v>
      </c>
      <c r="AA65">
        <f t="shared" si="15"/>
        <v>-112</v>
      </c>
      <c r="AB65">
        <f t="shared" si="16"/>
        <v>-114</v>
      </c>
      <c r="AC65">
        <f t="shared" si="23"/>
        <v>1</v>
      </c>
      <c r="AD65">
        <f t="shared" si="24"/>
        <v>1</v>
      </c>
      <c r="AF65">
        <f t="shared" si="17"/>
        <v>18.132084699999638</v>
      </c>
      <c r="AH65">
        <f t="shared" si="18"/>
        <v>0.5</v>
      </c>
    </row>
    <row r="66" spans="3:34" ht="13.8" thickTop="1" x14ac:dyDescent="0.25">
      <c r="C66" s="100"/>
      <c r="D66" s="15">
        <v>50</v>
      </c>
      <c r="E66" s="16">
        <v>403.2235</v>
      </c>
      <c r="F66" s="17">
        <v>402.70710000000003</v>
      </c>
      <c r="G66" s="17">
        <v>403.72190000000001</v>
      </c>
      <c r="H66" s="17">
        <v>401.60910000000001</v>
      </c>
      <c r="I66" s="18">
        <v>403.50459999999998</v>
      </c>
      <c r="J66" s="34">
        <f t="shared" si="19"/>
        <v>402.95324000000005</v>
      </c>
      <c r="K66" s="68">
        <v>0.1666667</v>
      </c>
      <c r="L66" s="20">
        <v>-113</v>
      </c>
      <c r="M66" s="17">
        <v>-115</v>
      </c>
      <c r="N66" s="17">
        <v>-115</v>
      </c>
      <c r="O66" s="17">
        <v>-115</v>
      </c>
      <c r="P66" s="18">
        <v>-116</v>
      </c>
      <c r="Q66" s="19">
        <f t="shared" si="11"/>
        <v>-114.8</v>
      </c>
      <c r="R66" s="107">
        <v>8</v>
      </c>
      <c r="S66" s="21">
        <f t="shared" si="20"/>
        <v>0.84189871005958061</v>
      </c>
      <c r="T66">
        <f t="shared" si="12"/>
        <v>1.0954451150103321</v>
      </c>
      <c r="V66">
        <f t="shared" si="13"/>
        <v>403.72190000000001</v>
      </c>
      <c r="W66">
        <f t="shared" si="14"/>
        <v>401.60910000000001</v>
      </c>
      <c r="X66">
        <f t="shared" si="21"/>
        <v>0.76865999999995438</v>
      </c>
      <c r="Y66">
        <f t="shared" si="22"/>
        <v>1.3441400000000385</v>
      </c>
      <c r="AA66">
        <f t="shared" si="15"/>
        <v>-113</v>
      </c>
      <c r="AB66">
        <f t="shared" si="16"/>
        <v>-116</v>
      </c>
      <c r="AC66">
        <f t="shared" si="23"/>
        <v>1.7999999999999972</v>
      </c>
      <c r="AD66">
        <f t="shared" si="24"/>
        <v>1.2000000000000028</v>
      </c>
      <c r="AF66">
        <f t="shared" si="17"/>
        <v>0.70879343799998584</v>
      </c>
      <c r="AH66">
        <f t="shared" si="18"/>
        <v>1.1999999999999997</v>
      </c>
    </row>
    <row r="67" spans="3:34" ht="13.2" x14ac:dyDescent="0.25">
      <c r="C67" s="100"/>
      <c r="D67" s="22">
        <v>100</v>
      </c>
      <c r="E67" s="23">
        <v>532.01949999999999</v>
      </c>
      <c r="F67" s="24">
        <v>539.0258</v>
      </c>
      <c r="G67" s="24">
        <v>536.91399999999999</v>
      </c>
      <c r="H67" s="24">
        <v>540.89189999999996</v>
      </c>
      <c r="I67" s="25">
        <v>536.76549999999997</v>
      </c>
      <c r="J67" s="26">
        <f t="shared" si="19"/>
        <v>537.12333999999998</v>
      </c>
      <c r="K67" s="69">
        <v>0</v>
      </c>
      <c r="L67" s="27">
        <v>-116</v>
      </c>
      <c r="M67" s="24">
        <v>-116</v>
      </c>
      <c r="N67" s="24">
        <v>-118</v>
      </c>
      <c r="O67" s="24">
        <v>-121</v>
      </c>
      <c r="P67" s="25">
        <v>-116</v>
      </c>
      <c r="Q67" s="26">
        <f t="shared" si="11"/>
        <v>-117.4</v>
      </c>
      <c r="R67" s="108"/>
      <c r="S67" s="21">
        <f t="shared" si="20"/>
        <v>3.3182244488581474</v>
      </c>
      <c r="T67">
        <f t="shared" si="12"/>
        <v>2.1908902300206643</v>
      </c>
      <c r="V67">
        <f t="shared" si="13"/>
        <v>540.89189999999996</v>
      </c>
      <c r="W67">
        <f t="shared" si="14"/>
        <v>532.01949999999999</v>
      </c>
      <c r="X67">
        <f t="shared" si="21"/>
        <v>3.7685599999999795</v>
      </c>
      <c r="Y67">
        <f t="shared" si="22"/>
        <v>5.1038399999999911</v>
      </c>
      <c r="AA67">
        <f t="shared" si="15"/>
        <v>-116</v>
      </c>
      <c r="AB67">
        <f t="shared" si="16"/>
        <v>-121</v>
      </c>
      <c r="AC67">
        <f t="shared" si="23"/>
        <v>1.4000000000000057</v>
      </c>
      <c r="AD67">
        <f t="shared" si="24"/>
        <v>3.5999999999999943</v>
      </c>
      <c r="AF67">
        <f t="shared" si="17"/>
        <v>11.010613492999957</v>
      </c>
      <c r="AH67">
        <f t="shared" si="18"/>
        <v>4.8</v>
      </c>
    </row>
    <row r="68" spans="3:34" ht="13.2" x14ac:dyDescent="0.25">
      <c r="C68" s="100"/>
      <c r="D68" s="22">
        <v>150</v>
      </c>
      <c r="E68" s="23">
        <v>652.50940000000003</v>
      </c>
      <c r="F68" s="24">
        <v>660.06209999999999</v>
      </c>
      <c r="G68" s="24">
        <v>659.3723</v>
      </c>
      <c r="H68" s="24">
        <v>661.43780000000004</v>
      </c>
      <c r="I68" s="25">
        <v>658.94539999999995</v>
      </c>
      <c r="J68" s="26">
        <f t="shared" si="19"/>
        <v>658.46540000000005</v>
      </c>
      <c r="K68" s="69">
        <v>0</v>
      </c>
      <c r="L68" s="27">
        <v>-115</v>
      </c>
      <c r="M68" s="24">
        <v>-115</v>
      </c>
      <c r="N68" s="24">
        <v>-116</v>
      </c>
      <c r="O68" s="24">
        <v>-116</v>
      </c>
      <c r="P68" s="25">
        <v>-117</v>
      </c>
      <c r="Q68" s="26">
        <f t="shared" si="11"/>
        <v>-115.8</v>
      </c>
      <c r="R68" s="108"/>
      <c r="S68" s="21">
        <f t="shared" si="20"/>
        <v>3.4609036486154814</v>
      </c>
      <c r="T68">
        <f t="shared" si="12"/>
        <v>0.83666002653407556</v>
      </c>
      <c r="V68">
        <f t="shared" si="13"/>
        <v>661.43780000000004</v>
      </c>
      <c r="W68">
        <f t="shared" si="14"/>
        <v>652.50940000000003</v>
      </c>
      <c r="X68">
        <f t="shared" si="21"/>
        <v>2.9723999999999933</v>
      </c>
      <c r="Y68">
        <f t="shared" si="22"/>
        <v>5.9560000000000173</v>
      </c>
      <c r="AA68">
        <f t="shared" si="15"/>
        <v>-115</v>
      </c>
      <c r="AB68">
        <f t="shared" si="16"/>
        <v>-117</v>
      </c>
      <c r="AC68">
        <f t="shared" si="23"/>
        <v>0.79999999999999716</v>
      </c>
      <c r="AD68">
        <f t="shared" si="24"/>
        <v>1.2000000000000028</v>
      </c>
      <c r="AF68">
        <f t="shared" si="17"/>
        <v>11.977854064999951</v>
      </c>
      <c r="AH68">
        <f t="shared" si="18"/>
        <v>0.7</v>
      </c>
    </row>
    <row r="69" spans="3:34" ht="13.2" x14ac:dyDescent="0.25">
      <c r="C69" s="100"/>
      <c r="D69" s="22">
        <v>200</v>
      </c>
      <c r="E69" s="23">
        <v>781.85739999999998</v>
      </c>
      <c r="F69" s="24">
        <v>789.59339999999997</v>
      </c>
      <c r="G69" s="24">
        <v>788.94719999999995</v>
      </c>
      <c r="H69" s="24">
        <v>786.25710000000004</v>
      </c>
      <c r="I69" s="25">
        <v>785.59860000000003</v>
      </c>
      <c r="J69" s="26">
        <f t="shared" si="19"/>
        <v>786.45074</v>
      </c>
      <c r="K69" s="69">
        <v>0</v>
      </c>
      <c r="L69" s="27">
        <v>-117</v>
      </c>
      <c r="M69" s="24">
        <v>-117</v>
      </c>
      <c r="N69" s="24">
        <v>-116</v>
      </c>
      <c r="O69" s="24">
        <v>-119</v>
      </c>
      <c r="P69" s="25">
        <v>-117</v>
      </c>
      <c r="Q69" s="26">
        <f t="shared" si="11"/>
        <v>-117.2</v>
      </c>
      <c r="R69" s="108"/>
      <c r="S69" s="21">
        <f t="shared" si="20"/>
        <v>3.0810321238182374</v>
      </c>
      <c r="T69">
        <f t="shared" si="12"/>
        <v>1.0954451150103321</v>
      </c>
      <c r="V69">
        <f t="shared" si="13"/>
        <v>789.59339999999997</v>
      </c>
      <c r="W69">
        <f t="shared" si="14"/>
        <v>781.85739999999998</v>
      </c>
      <c r="X69">
        <f t="shared" si="21"/>
        <v>3.142659999999978</v>
      </c>
      <c r="Y69">
        <f t="shared" si="22"/>
        <v>4.593340000000012</v>
      </c>
      <c r="AA69">
        <f t="shared" si="15"/>
        <v>-116</v>
      </c>
      <c r="AB69">
        <f t="shared" si="16"/>
        <v>-119</v>
      </c>
      <c r="AC69">
        <f t="shared" si="23"/>
        <v>1.2000000000000028</v>
      </c>
      <c r="AD69">
        <f t="shared" si="24"/>
        <v>1.7999999999999972</v>
      </c>
      <c r="AF69">
        <f t="shared" si="17"/>
        <v>9.4927589479999188</v>
      </c>
      <c r="AH69">
        <f t="shared" si="18"/>
        <v>1.2</v>
      </c>
    </row>
    <row r="70" spans="3:34" ht="13.8" thickBot="1" x14ac:dyDescent="0.3">
      <c r="C70" s="101"/>
      <c r="D70" s="28">
        <v>250</v>
      </c>
      <c r="E70" s="29">
        <v>899.72349999999994</v>
      </c>
      <c r="F70" s="30">
        <v>907.07060000000001</v>
      </c>
      <c r="G70" s="30">
        <v>906.60860000000002</v>
      </c>
      <c r="H70" s="30">
        <v>905.73030000000006</v>
      </c>
      <c r="I70" s="31">
        <v>907.1807</v>
      </c>
      <c r="J70" s="32">
        <f t="shared" si="19"/>
        <v>905.26274000000012</v>
      </c>
      <c r="K70" s="70">
        <v>0</v>
      </c>
      <c r="L70" s="33">
        <v>-118</v>
      </c>
      <c r="M70" s="33">
        <v>-118</v>
      </c>
      <c r="N70" s="33">
        <v>-118</v>
      </c>
      <c r="O70" s="33">
        <v>-118</v>
      </c>
      <c r="P70" s="33">
        <v>-118</v>
      </c>
      <c r="Q70" s="32">
        <f t="shared" si="11"/>
        <v>-118</v>
      </c>
      <c r="R70" s="117"/>
      <c r="S70" s="21">
        <f t="shared" si="20"/>
        <v>3.1488116652159741</v>
      </c>
      <c r="T70">
        <f t="shared" si="12"/>
        <v>0</v>
      </c>
      <c r="V70">
        <f t="shared" si="13"/>
        <v>907.1807</v>
      </c>
      <c r="W70">
        <f t="shared" si="14"/>
        <v>899.72349999999994</v>
      </c>
      <c r="X70">
        <f t="shared" si="21"/>
        <v>1.91795999999988</v>
      </c>
      <c r="Y70">
        <f t="shared" si="22"/>
        <v>5.5392400000001771</v>
      </c>
      <c r="AA70">
        <f t="shared" si="15"/>
        <v>-118</v>
      </c>
      <c r="AB70">
        <f t="shared" si="16"/>
        <v>-118</v>
      </c>
      <c r="AC70">
        <f t="shared" si="23"/>
        <v>0</v>
      </c>
      <c r="AD70">
        <f t="shared" si="24"/>
        <v>0</v>
      </c>
      <c r="AF70">
        <f t="shared" si="17"/>
        <v>9.9150149030001966</v>
      </c>
      <c r="AH70">
        <f t="shared" si="18"/>
        <v>0</v>
      </c>
    </row>
    <row r="71" spans="3:34" ht="13.8" thickTop="1" x14ac:dyDescent="0.25">
      <c r="C71" s="99">
        <v>750</v>
      </c>
      <c r="D71" s="15">
        <v>50</v>
      </c>
      <c r="E71" s="16">
        <v>3799.0650000000001</v>
      </c>
      <c r="F71" s="17">
        <v>3796.0949999999998</v>
      </c>
      <c r="G71" s="17">
        <v>3797.8490000000002</v>
      </c>
      <c r="H71" s="17">
        <v>3797.8330000000001</v>
      </c>
      <c r="I71" s="18">
        <v>3798.665</v>
      </c>
      <c r="J71" s="19">
        <f t="shared" si="19"/>
        <v>3797.9014000000002</v>
      </c>
      <c r="K71" s="68">
        <v>0</v>
      </c>
      <c r="L71" s="20">
        <v>-125</v>
      </c>
      <c r="M71" s="17">
        <v>-121</v>
      </c>
      <c r="N71" s="17">
        <v>-117</v>
      </c>
      <c r="O71" s="17">
        <v>-123</v>
      </c>
      <c r="P71" s="18">
        <v>-121</v>
      </c>
      <c r="Q71" s="19">
        <f t="shared" si="11"/>
        <v>-121.4</v>
      </c>
      <c r="R71" s="107">
        <v>12</v>
      </c>
      <c r="S71" s="21">
        <f t="shared" si="20"/>
        <v>1.1410034180493025</v>
      </c>
      <c r="T71">
        <f t="shared" si="12"/>
        <v>2.9664793948382648</v>
      </c>
      <c r="V71">
        <f t="shared" si="13"/>
        <v>3799.0650000000001</v>
      </c>
      <c r="W71">
        <f t="shared" si="14"/>
        <v>3796.0949999999998</v>
      </c>
      <c r="X71">
        <f t="shared" si="21"/>
        <v>1.1635999999998603</v>
      </c>
      <c r="Y71">
        <f t="shared" si="22"/>
        <v>1.8064000000003944</v>
      </c>
      <c r="AA71">
        <f t="shared" si="15"/>
        <v>-117</v>
      </c>
      <c r="AB71">
        <f t="shared" si="16"/>
        <v>-125</v>
      </c>
      <c r="AC71">
        <f t="shared" si="23"/>
        <v>4.4000000000000057</v>
      </c>
      <c r="AD71">
        <f t="shared" si="24"/>
        <v>3.5999999999999943</v>
      </c>
      <c r="AF71">
        <f t="shared" si="17"/>
        <v>1.3018888000001914</v>
      </c>
      <c r="AH71">
        <f t="shared" si="18"/>
        <v>8.7999999999999989</v>
      </c>
    </row>
    <row r="72" spans="3:34" ht="13.2" x14ac:dyDescent="0.25">
      <c r="C72" s="100"/>
      <c r="D72" s="22">
        <v>100</v>
      </c>
      <c r="E72" s="23">
        <v>5434.0659999999998</v>
      </c>
      <c r="F72" s="24">
        <v>5440.65</v>
      </c>
      <c r="G72" s="24">
        <v>5439.3019999999997</v>
      </c>
      <c r="H72" s="24">
        <v>5439.143</v>
      </c>
      <c r="I72" s="25">
        <v>5438.9809999999998</v>
      </c>
      <c r="J72" s="26">
        <f t="shared" si="19"/>
        <v>5438.4283999999998</v>
      </c>
      <c r="K72" s="69">
        <v>0</v>
      </c>
      <c r="L72" s="27">
        <v>-126</v>
      </c>
      <c r="M72" s="24">
        <v>-122</v>
      </c>
      <c r="N72" s="24">
        <v>-119</v>
      </c>
      <c r="O72" s="24">
        <v>-124</v>
      </c>
      <c r="P72" s="25">
        <v>-120</v>
      </c>
      <c r="Q72" s="26">
        <f t="shared" si="11"/>
        <v>-122.2</v>
      </c>
      <c r="R72" s="108"/>
      <c r="S72" s="21">
        <f t="shared" si="20"/>
        <v>2.5271148173361317</v>
      </c>
      <c r="T72">
        <f t="shared" si="12"/>
        <v>2.8635642126552705</v>
      </c>
      <c r="V72">
        <f t="shared" si="13"/>
        <v>5440.65</v>
      </c>
      <c r="W72">
        <f t="shared" si="14"/>
        <v>5434.0659999999998</v>
      </c>
      <c r="X72">
        <f t="shared" si="21"/>
        <v>2.221599999999853</v>
      </c>
      <c r="Y72">
        <f t="shared" si="22"/>
        <v>4.3623999999999796</v>
      </c>
      <c r="AA72">
        <f t="shared" si="15"/>
        <v>-119</v>
      </c>
      <c r="AB72">
        <f t="shared" si="16"/>
        <v>-126</v>
      </c>
      <c r="AC72">
        <f t="shared" si="23"/>
        <v>3.2000000000000028</v>
      </c>
      <c r="AD72">
        <f t="shared" si="24"/>
        <v>3.7999999999999972</v>
      </c>
      <c r="AF72">
        <f t="shared" si="17"/>
        <v>6.3863092999998301</v>
      </c>
      <c r="AH72">
        <f t="shared" si="18"/>
        <v>8.1999999999999993</v>
      </c>
    </row>
    <row r="73" spans="3:34" ht="13.2" x14ac:dyDescent="0.25">
      <c r="C73" s="100"/>
      <c r="D73" s="22">
        <v>150</v>
      </c>
      <c r="E73" s="23">
        <v>7068.4170000000004</v>
      </c>
      <c r="F73" s="24">
        <v>7076.2939999999999</v>
      </c>
      <c r="G73" s="24">
        <v>7075.66</v>
      </c>
      <c r="H73" s="24">
        <v>7075.8450000000003</v>
      </c>
      <c r="I73" s="25">
        <v>7074.17</v>
      </c>
      <c r="J73" s="26">
        <f t="shared" si="19"/>
        <v>7074.0771999999997</v>
      </c>
      <c r="K73" s="69">
        <v>0</v>
      </c>
      <c r="L73" s="27">
        <v>-120</v>
      </c>
      <c r="M73" s="24">
        <v>-116</v>
      </c>
      <c r="N73" s="24">
        <v>-120</v>
      </c>
      <c r="O73" s="24">
        <v>-121</v>
      </c>
      <c r="P73" s="25">
        <v>-118</v>
      </c>
      <c r="Q73" s="26">
        <f t="shared" si="11"/>
        <v>-119</v>
      </c>
      <c r="R73" s="108"/>
      <c r="S73" s="21">
        <f t="shared" si="20"/>
        <v>3.2630909732949394</v>
      </c>
      <c r="T73">
        <f t="shared" ref="T73:T104" si="25">_xlfn.STDEV.S(L73:P73)</f>
        <v>2</v>
      </c>
      <c r="V73">
        <f t="shared" ref="V73:V104" si="26">MAX(E73:I73)</f>
        <v>7076.2939999999999</v>
      </c>
      <c r="W73">
        <f t="shared" ref="W73:W104" si="27">MIN(E73:I73)</f>
        <v>7068.4170000000004</v>
      </c>
      <c r="X73">
        <f t="shared" si="21"/>
        <v>2.2168000000001484</v>
      </c>
      <c r="Y73">
        <f t="shared" si="22"/>
        <v>5.6601999999993495</v>
      </c>
      <c r="AA73">
        <f t="shared" ref="AA73:AA104" si="28">MAX(L73:P73)</f>
        <v>-116</v>
      </c>
      <c r="AB73">
        <f t="shared" ref="AB73:AB104" si="29">MIN(L73:P73)</f>
        <v>-121</v>
      </c>
      <c r="AC73">
        <f t="shared" si="23"/>
        <v>3</v>
      </c>
      <c r="AD73">
        <f t="shared" si="24"/>
        <v>2</v>
      </c>
      <c r="AF73">
        <f t="shared" ref="AF73:AF104" si="30">_xlfn.VAR.S(E73:I73)</f>
        <v>10.647762699998916</v>
      </c>
      <c r="AH73">
        <f t="shared" ref="AH73:AH104" si="31">_xlfn.VAR.S(L73:P73)</f>
        <v>4</v>
      </c>
    </row>
    <row r="74" spans="3:34" ht="13.2" x14ac:dyDescent="0.25">
      <c r="C74" s="100"/>
      <c r="D74" s="22">
        <v>200</v>
      </c>
      <c r="E74" s="23">
        <v>8702.52</v>
      </c>
      <c r="F74" s="24">
        <v>8710.0409999999993</v>
      </c>
      <c r="G74" s="24">
        <v>8714.17</v>
      </c>
      <c r="H74" s="24">
        <v>8709.6139999999996</v>
      </c>
      <c r="I74" s="25">
        <v>8713.4490000000005</v>
      </c>
      <c r="J74" s="26">
        <f t="shared" si="19"/>
        <v>8709.9588000000003</v>
      </c>
      <c r="K74" s="69">
        <v>0.1666667</v>
      </c>
      <c r="L74" s="27">
        <v>-121</v>
      </c>
      <c r="M74" s="24">
        <v>-122</v>
      </c>
      <c r="N74" s="24">
        <v>-122</v>
      </c>
      <c r="O74" s="24">
        <v>-127</v>
      </c>
      <c r="P74" s="25">
        <v>-127</v>
      </c>
      <c r="Q74" s="26">
        <f t="shared" si="11"/>
        <v>-123.8</v>
      </c>
      <c r="R74" s="108"/>
      <c r="S74" s="21">
        <f t="shared" si="20"/>
        <v>4.6199862229231261</v>
      </c>
      <c r="T74">
        <f t="shared" si="25"/>
        <v>2.9495762407505248</v>
      </c>
      <c r="V74">
        <f t="shared" si="26"/>
        <v>8714.17</v>
      </c>
      <c r="W74">
        <f t="shared" si="27"/>
        <v>8702.52</v>
      </c>
      <c r="X74">
        <f t="shared" si="21"/>
        <v>4.2111999999997352</v>
      </c>
      <c r="Y74">
        <f t="shared" si="22"/>
        <v>7.438799999999901</v>
      </c>
      <c r="AA74">
        <f t="shared" si="28"/>
        <v>-121</v>
      </c>
      <c r="AB74">
        <f t="shared" si="29"/>
        <v>-127</v>
      </c>
      <c r="AC74">
        <f t="shared" si="23"/>
        <v>2.7999999999999972</v>
      </c>
      <c r="AD74">
        <f t="shared" si="24"/>
        <v>3.2000000000000028</v>
      </c>
      <c r="AF74">
        <f t="shared" si="30"/>
        <v>21.34427269999949</v>
      </c>
      <c r="AH74">
        <f t="shared" si="31"/>
        <v>8.6999999999999993</v>
      </c>
    </row>
    <row r="75" spans="3:34" ht="13.8" thickBot="1" x14ac:dyDescent="0.3">
      <c r="C75" s="100"/>
      <c r="D75" s="28">
        <v>250</v>
      </c>
      <c r="E75" s="29">
        <v>10335.61</v>
      </c>
      <c r="F75" s="30">
        <v>10344.52</v>
      </c>
      <c r="G75" s="30">
        <v>10343.709999999999</v>
      </c>
      <c r="H75" s="30">
        <v>10344.23</v>
      </c>
      <c r="I75" s="31">
        <v>10342.459999999999</v>
      </c>
      <c r="J75" s="32">
        <f t="shared" si="19"/>
        <v>10342.106</v>
      </c>
      <c r="K75" s="70">
        <v>0</v>
      </c>
      <c r="L75" s="33">
        <v>-122</v>
      </c>
      <c r="M75" s="30">
        <v>-117</v>
      </c>
      <c r="N75" s="30">
        <v>-120</v>
      </c>
      <c r="O75" s="30">
        <v>-124</v>
      </c>
      <c r="P75" s="31">
        <v>-124</v>
      </c>
      <c r="Q75" s="32">
        <f t="shared" si="11"/>
        <v>-121.4</v>
      </c>
      <c r="R75" s="117"/>
      <c r="S75" s="21">
        <f t="shared" si="20"/>
        <v>3.7160099569292488</v>
      </c>
      <c r="T75">
        <f t="shared" si="25"/>
        <v>2.9664793948382648</v>
      </c>
      <c r="V75">
        <f t="shared" si="26"/>
        <v>10344.52</v>
      </c>
      <c r="W75">
        <f t="shared" si="27"/>
        <v>10335.61</v>
      </c>
      <c r="X75">
        <f t="shared" si="21"/>
        <v>2.4140000000006694</v>
      </c>
      <c r="Y75">
        <f t="shared" si="22"/>
        <v>6.4959999999991851</v>
      </c>
      <c r="AA75">
        <f t="shared" si="28"/>
        <v>-117</v>
      </c>
      <c r="AB75">
        <f t="shared" si="29"/>
        <v>-124</v>
      </c>
      <c r="AC75">
        <f t="shared" si="23"/>
        <v>4.4000000000000057</v>
      </c>
      <c r="AD75">
        <f t="shared" si="24"/>
        <v>2.5999999999999943</v>
      </c>
      <c r="AF75">
        <f t="shared" si="30"/>
        <v>13.808729999997318</v>
      </c>
      <c r="AH75">
        <f t="shared" si="31"/>
        <v>8.7999999999999989</v>
      </c>
    </row>
    <row r="76" spans="3:34" ht="13.8" thickTop="1" x14ac:dyDescent="0.25">
      <c r="C76" s="100"/>
      <c r="D76" s="15">
        <v>50</v>
      </c>
      <c r="E76" s="16">
        <v>1120.9760000000001</v>
      </c>
      <c r="F76" s="17">
        <v>1119.9839999999999</v>
      </c>
      <c r="G76" s="17">
        <v>1119.864</v>
      </c>
      <c r="H76" s="17">
        <v>1119.7180000000001</v>
      </c>
      <c r="I76" s="18">
        <v>1121.472</v>
      </c>
      <c r="J76" s="34">
        <f t="shared" si="19"/>
        <v>1120.4028000000001</v>
      </c>
      <c r="K76" s="68">
        <v>0</v>
      </c>
      <c r="L76" s="20">
        <v>-115</v>
      </c>
      <c r="M76" s="17">
        <v>-116</v>
      </c>
      <c r="N76" s="17">
        <v>-116</v>
      </c>
      <c r="O76" s="17">
        <v>-116</v>
      </c>
      <c r="P76" s="18">
        <v>-117</v>
      </c>
      <c r="Q76" s="19">
        <f t="shared" si="11"/>
        <v>-116</v>
      </c>
      <c r="R76" s="107">
        <v>10</v>
      </c>
      <c r="S76" s="21">
        <f t="shared" si="20"/>
        <v>0.77562826147582009</v>
      </c>
      <c r="T76">
        <f t="shared" si="25"/>
        <v>0.70710678118654757</v>
      </c>
      <c r="V76">
        <f t="shared" si="26"/>
        <v>1121.472</v>
      </c>
      <c r="W76">
        <f t="shared" si="27"/>
        <v>1119.7180000000001</v>
      </c>
      <c r="X76">
        <f t="shared" si="21"/>
        <v>1.0691999999999098</v>
      </c>
      <c r="Y76">
        <f t="shared" si="22"/>
        <v>0.68479999999999563</v>
      </c>
      <c r="AA76">
        <f t="shared" si="28"/>
        <v>-115</v>
      </c>
      <c r="AB76">
        <f t="shared" si="29"/>
        <v>-117</v>
      </c>
      <c r="AC76">
        <f t="shared" si="23"/>
        <v>1</v>
      </c>
      <c r="AD76">
        <f t="shared" si="24"/>
        <v>1</v>
      </c>
      <c r="AF76">
        <f t="shared" si="30"/>
        <v>0.60159920000000322</v>
      </c>
      <c r="AH76">
        <f t="shared" si="31"/>
        <v>0.5</v>
      </c>
    </row>
    <row r="77" spans="3:34" ht="13.2" x14ac:dyDescent="0.25">
      <c r="C77" s="100"/>
      <c r="D77" s="22">
        <v>100</v>
      </c>
      <c r="E77" s="23">
        <v>1531.885</v>
      </c>
      <c r="F77" s="24">
        <v>1534.3820000000001</v>
      </c>
      <c r="G77" s="24">
        <v>1533.3510000000001</v>
      </c>
      <c r="H77" s="24">
        <v>1533.213</v>
      </c>
      <c r="I77" s="25">
        <v>1533.164</v>
      </c>
      <c r="J77" s="26">
        <f t="shared" si="19"/>
        <v>1533.1990000000001</v>
      </c>
      <c r="K77" s="69">
        <v>0</v>
      </c>
      <c r="L77" s="27">
        <v>-118</v>
      </c>
      <c r="M77" s="24">
        <v>-118</v>
      </c>
      <c r="N77" s="24">
        <v>-118</v>
      </c>
      <c r="O77" s="24">
        <v>-121</v>
      </c>
      <c r="P77" s="25">
        <v>-121</v>
      </c>
      <c r="Q77" s="26">
        <f t="shared" si="11"/>
        <v>-119.2</v>
      </c>
      <c r="R77" s="108"/>
      <c r="S77" s="21">
        <f t="shared" si="20"/>
        <v>0.88749788732145785</v>
      </c>
      <c r="T77">
        <f t="shared" si="25"/>
        <v>1.6431676725154984</v>
      </c>
      <c r="V77">
        <f t="shared" si="26"/>
        <v>1534.3820000000001</v>
      </c>
      <c r="W77">
        <f t="shared" si="27"/>
        <v>1531.885</v>
      </c>
      <c r="X77">
        <f t="shared" si="21"/>
        <v>1.1829999999999927</v>
      </c>
      <c r="Y77">
        <f t="shared" si="22"/>
        <v>1.3140000000000782</v>
      </c>
      <c r="AA77">
        <f t="shared" si="28"/>
        <v>-118</v>
      </c>
      <c r="AB77">
        <f t="shared" si="29"/>
        <v>-121</v>
      </c>
      <c r="AC77">
        <f t="shared" si="23"/>
        <v>1.2000000000000028</v>
      </c>
      <c r="AD77">
        <f t="shared" si="24"/>
        <v>1.7999999999999972</v>
      </c>
      <c r="AF77">
        <f t="shared" si="30"/>
        <v>0.78765250000005116</v>
      </c>
      <c r="AH77">
        <f t="shared" si="31"/>
        <v>2.7</v>
      </c>
    </row>
    <row r="78" spans="3:34" ht="13.2" x14ac:dyDescent="0.25">
      <c r="C78" s="100"/>
      <c r="D78" s="22">
        <v>150</v>
      </c>
      <c r="E78" s="23">
        <v>1933.51</v>
      </c>
      <c r="F78" s="24">
        <v>1946.2550000000001</v>
      </c>
      <c r="G78" s="24">
        <v>1939.569</v>
      </c>
      <c r="H78" s="24">
        <v>1940.923</v>
      </c>
      <c r="I78" s="25">
        <v>1939.2650000000001</v>
      </c>
      <c r="J78" s="26">
        <f t="shared" si="19"/>
        <v>1939.9044000000001</v>
      </c>
      <c r="K78" s="69">
        <v>0.1666667</v>
      </c>
      <c r="L78" s="27">
        <v>-121</v>
      </c>
      <c r="M78" s="24">
        <v>-119</v>
      </c>
      <c r="N78" s="24">
        <v>-119</v>
      </c>
      <c r="O78" s="24">
        <v>-121</v>
      </c>
      <c r="P78" s="25">
        <v>-121</v>
      </c>
      <c r="Q78" s="26">
        <f t="shared" si="11"/>
        <v>-120.2</v>
      </c>
      <c r="R78" s="108"/>
      <c r="S78" s="21">
        <f t="shared" si="20"/>
        <v>4.5491027466963585</v>
      </c>
      <c r="T78">
        <f t="shared" si="25"/>
        <v>1.0954451150103321</v>
      </c>
      <c r="V78">
        <f t="shared" si="26"/>
        <v>1946.2550000000001</v>
      </c>
      <c r="W78">
        <f t="shared" si="27"/>
        <v>1933.51</v>
      </c>
      <c r="X78">
        <f t="shared" si="21"/>
        <v>6.3505999999999858</v>
      </c>
      <c r="Y78">
        <f t="shared" si="22"/>
        <v>6.3944000000001324</v>
      </c>
      <c r="AA78">
        <f t="shared" si="28"/>
        <v>-119</v>
      </c>
      <c r="AB78">
        <f t="shared" si="29"/>
        <v>-121</v>
      </c>
      <c r="AC78">
        <f t="shared" si="23"/>
        <v>1.2000000000000028</v>
      </c>
      <c r="AD78">
        <f t="shared" si="24"/>
        <v>0.79999999999999716</v>
      </c>
      <c r="AF78">
        <f t="shared" si="30"/>
        <v>20.694335800000349</v>
      </c>
      <c r="AH78">
        <f t="shared" si="31"/>
        <v>1.2</v>
      </c>
    </row>
    <row r="79" spans="3:34" ht="13.2" x14ac:dyDescent="0.25">
      <c r="C79" s="100"/>
      <c r="D79" s="22">
        <v>200</v>
      </c>
      <c r="E79" s="23">
        <v>2340.7330000000002</v>
      </c>
      <c r="F79" s="24">
        <v>2345.9479999999999</v>
      </c>
      <c r="G79" s="24">
        <v>2346.0639999999999</v>
      </c>
      <c r="H79" s="24">
        <v>2344.5140000000001</v>
      </c>
      <c r="I79" s="25">
        <v>2346.9520000000002</v>
      </c>
      <c r="J79" s="26">
        <f t="shared" si="19"/>
        <v>2344.8422000000005</v>
      </c>
      <c r="K79" s="69">
        <v>0</v>
      </c>
      <c r="L79" s="27">
        <v>-121</v>
      </c>
      <c r="M79" s="24">
        <v>-120</v>
      </c>
      <c r="N79" s="24">
        <v>-118</v>
      </c>
      <c r="O79" s="24">
        <v>-121</v>
      </c>
      <c r="P79" s="25">
        <v>-122</v>
      </c>
      <c r="Q79" s="26">
        <f t="shared" si="11"/>
        <v>-120.4</v>
      </c>
      <c r="R79" s="108"/>
      <c r="S79" s="21">
        <f t="shared" si="20"/>
        <v>2.4576454585638858</v>
      </c>
      <c r="T79">
        <f t="shared" si="25"/>
        <v>1.51657508881031</v>
      </c>
      <c r="V79">
        <f t="shared" si="26"/>
        <v>2346.9520000000002</v>
      </c>
      <c r="W79">
        <f t="shared" si="27"/>
        <v>2340.7330000000002</v>
      </c>
      <c r="X79">
        <f t="shared" si="21"/>
        <v>2.1097999999997228</v>
      </c>
      <c r="Y79">
        <f t="shared" si="22"/>
        <v>4.1092000000003281</v>
      </c>
      <c r="AA79">
        <f t="shared" si="28"/>
        <v>-118</v>
      </c>
      <c r="AB79">
        <f t="shared" si="29"/>
        <v>-122</v>
      </c>
      <c r="AC79">
        <f t="shared" si="23"/>
        <v>2.4000000000000057</v>
      </c>
      <c r="AD79">
        <f t="shared" si="24"/>
        <v>1.5999999999999943</v>
      </c>
      <c r="AF79">
        <f t="shared" si="30"/>
        <v>6.0400211999996927</v>
      </c>
      <c r="AH79">
        <f t="shared" si="31"/>
        <v>2.2999999999999998</v>
      </c>
    </row>
    <row r="80" spans="3:34" ht="13.8" thickBot="1" x14ac:dyDescent="0.3">
      <c r="C80" s="100"/>
      <c r="D80" s="28">
        <v>250</v>
      </c>
      <c r="E80" s="29">
        <v>2745.0569999999998</v>
      </c>
      <c r="F80" s="30">
        <v>2751.5210000000002</v>
      </c>
      <c r="G80" s="30">
        <v>2755.86</v>
      </c>
      <c r="H80" s="30">
        <v>2752.2849999999999</v>
      </c>
      <c r="I80" s="31">
        <v>2750.6179999999999</v>
      </c>
      <c r="J80" s="44">
        <f t="shared" si="19"/>
        <v>2751.0682000000002</v>
      </c>
      <c r="K80" s="70">
        <v>0</v>
      </c>
      <c r="L80" s="33">
        <v>-122</v>
      </c>
      <c r="M80" s="30">
        <v>-117</v>
      </c>
      <c r="N80" s="30">
        <v>-117</v>
      </c>
      <c r="O80" s="30">
        <v>-116</v>
      </c>
      <c r="P80" s="31">
        <v>-117</v>
      </c>
      <c r="Q80" s="32">
        <f t="shared" si="11"/>
        <v>-117.8</v>
      </c>
      <c r="R80" s="117"/>
      <c r="S80" s="21">
        <f t="shared" si="20"/>
        <v>3.9046185088944227</v>
      </c>
      <c r="T80">
        <f t="shared" si="25"/>
        <v>2.3874672772626648</v>
      </c>
      <c r="V80">
        <f t="shared" si="26"/>
        <v>2755.86</v>
      </c>
      <c r="W80">
        <f t="shared" si="27"/>
        <v>2745.0569999999998</v>
      </c>
      <c r="X80">
        <f t="shared" si="21"/>
        <v>4.7917999999999665</v>
      </c>
      <c r="Y80">
        <f t="shared" si="22"/>
        <v>6.0112000000003718</v>
      </c>
      <c r="AA80">
        <f t="shared" si="28"/>
        <v>-116</v>
      </c>
      <c r="AB80">
        <f t="shared" si="29"/>
        <v>-122</v>
      </c>
      <c r="AC80">
        <f t="shared" si="23"/>
        <v>1.7999999999999972</v>
      </c>
      <c r="AD80">
        <f t="shared" si="24"/>
        <v>4.2000000000000028</v>
      </c>
      <c r="AF80">
        <f t="shared" si="30"/>
        <v>15.246045700000906</v>
      </c>
      <c r="AH80">
        <f t="shared" si="31"/>
        <v>5.700000000000002</v>
      </c>
    </row>
    <row r="81" spans="3:34" ht="13.8" thickTop="1" x14ac:dyDescent="0.25">
      <c r="C81" s="100"/>
      <c r="D81" s="15">
        <v>50</v>
      </c>
      <c r="E81" s="16">
        <v>403.6934</v>
      </c>
      <c r="F81" s="17">
        <v>403.70490000000001</v>
      </c>
      <c r="G81" s="17">
        <v>403.59120000000001</v>
      </c>
      <c r="H81" s="17">
        <v>401.54379999999998</v>
      </c>
      <c r="I81" s="18">
        <v>403.32029999999997</v>
      </c>
      <c r="J81" s="19">
        <f t="shared" si="19"/>
        <v>403.17071999999996</v>
      </c>
      <c r="K81" s="68">
        <v>0</v>
      </c>
      <c r="L81" s="20">
        <v>-120</v>
      </c>
      <c r="M81" s="17">
        <v>-120</v>
      </c>
      <c r="N81" s="17">
        <v>-120</v>
      </c>
      <c r="O81" s="17">
        <v>-120</v>
      </c>
      <c r="P81" s="18">
        <v>-121</v>
      </c>
      <c r="Q81" s="19">
        <f t="shared" si="11"/>
        <v>-120.2</v>
      </c>
      <c r="R81" s="107">
        <v>8</v>
      </c>
      <c r="S81" s="21">
        <f t="shared" si="20"/>
        <v>0.92257641255346556</v>
      </c>
      <c r="T81">
        <f t="shared" si="25"/>
        <v>0.44721359549995793</v>
      </c>
      <c r="V81">
        <f t="shared" si="26"/>
        <v>403.70490000000001</v>
      </c>
      <c r="W81">
        <f t="shared" si="27"/>
        <v>401.54379999999998</v>
      </c>
      <c r="X81">
        <f t="shared" si="21"/>
        <v>0.53418000000004895</v>
      </c>
      <c r="Y81">
        <f t="shared" si="22"/>
        <v>1.6269199999999842</v>
      </c>
      <c r="AA81">
        <f t="shared" si="28"/>
        <v>-120</v>
      </c>
      <c r="AB81">
        <f t="shared" si="29"/>
        <v>-121</v>
      </c>
      <c r="AC81">
        <f t="shared" si="23"/>
        <v>0.20000000000000284</v>
      </c>
      <c r="AD81">
        <f t="shared" si="24"/>
        <v>0.79999999999999716</v>
      </c>
      <c r="AF81">
        <f t="shared" si="30"/>
        <v>0.85114723700002237</v>
      </c>
      <c r="AH81">
        <f t="shared" si="31"/>
        <v>0.2</v>
      </c>
    </row>
    <row r="82" spans="3:34" ht="13.2" x14ac:dyDescent="0.25">
      <c r="C82" s="100"/>
      <c r="D82" s="22">
        <v>100</v>
      </c>
      <c r="E82" s="23">
        <v>534.65700000000004</v>
      </c>
      <c r="F82" s="24">
        <v>543.8999</v>
      </c>
      <c r="G82" s="24">
        <v>541.8922</v>
      </c>
      <c r="H82" s="24">
        <v>540.69860000000006</v>
      </c>
      <c r="I82" s="25">
        <v>537.97550000000001</v>
      </c>
      <c r="J82" s="26">
        <f t="shared" si="19"/>
        <v>539.82464000000004</v>
      </c>
      <c r="K82" s="69">
        <v>0.1666667</v>
      </c>
      <c r="L82" s="27">
        <v>-120</v>
      </c>
      <c r="M82" s="24">
        <v>-120</v>
      </c>
      <c r="N82" s="24">
        <v>-119</v>
      </c>
      <c r="O82" s="24">
        <v>-119</v>
      </c>
      <c r="P82" s="25">
        <v>-118</v>
      </c>
      <c r="Q82" s="26">
        <f t="shared" si="11"/>
        <v>-119.2</v>
      </c>
      <c r="R82" s="108"/>
      <c r="S82" s="21">
        <f t="shared" si="20"/>
        <v>3.5975747529411981</v>
      </c>
      <c r="T82">
        <f t="shared" si="25"/>
        <v>0.83666002653407556</v>
      </c>
      <c r="V82">
        <f t="shared" si="26"/>
        <v>543.8999</v>
      </c>
      <c r="W82">
        <f t="shared" si="27"/>
        <v>534.65700000000004</v>
      </c>
      <c r="X82">
        <f t="shared" si="21"/>
        <v>4.0752599999999575</v>
      </c>
      <c r="Y82">
        <f t="shared" si="22"/>
        <v>5.1676400000000058</v>
      </c>
      <c r="AA82">
        <f t="shared" si="28"/>
        <v>-118</v>
      </c>
      <c r="AB82">
        <f t="shared" si="29"/>
        <v>-120</v>
      </c>
      <c r="AC82">
        <f t="shared" si="23"/>
        <v>1.2000000000000028</v>
      </c>
      <c r="AD82">
        <f t="shared" si="24"/>
        <v>0.79999999999999716</v>
      </c>
      <c r="AF82">
        <f t="shared" si="30"/>
        <v>12.942544102999921</v>
      </c>
      <c r="AH82">
        <f t="shared" si="31"/>
        <v>0.7</v>
      </c>
    </row>
    <row r="83" spans="3:34" ht="13.2" x14ac:dyDescent="0.25">
      <c r="C83" s="100"/>
      <c r="D83" s="22">
        <v>150</v>
      </c>
      <c r="E83" s="23">
        <v>654.00329999999997</v>
      </c>
      <c r="F83" s="24">
        <v>659.85140000000001</v>
      </c>
      <c r="G83" s="24">
        <v>659.89350000000002</v>
      </c>
      <c r="H83" s="24">
        <v>657.55600000000004</v>
      </c>
      <c r="I83" s="25">
        <v>659.99260000000004</v>
      </c>
      <c r="J83" s="26">
        <f t="shared" si="19"/>
        <v>658.25936000000002</v>
      </c>
      <c r="K83" s="69">
        <v>0</v>
      </c>
      <c r="L83" s="27">
        <v>-116</v>
      </c>
      <c r="M83" s="24">
        <v>-116</v>
      </c>
      <c r="N83" s="24">
        <v>-117</v>
      </c>
      <c r="O83" s="24">
        <v>-118</v>
      </c>
      <c r="P83" s="25">
        <v>-117</v>
      </c>
      <c r="Q83" s="26">
        <f t="shared" si="11"/>
        <v>-116.8</v>
      </c>
      <c r="R83" s="108"/>
      <c r="S83" s="21">
        <f t="shared" si="20"/>
        <v>2.58929951009923</v>
      </c>
      <c r="T83">
        <f t="shared" si="25"/>
        <v>0.83666002653407556</v>
      </c>
      <c r="V83">
        <f t="shared" si="26"/>
        <v>659.99260000000004</v>
      </c>
      <c r="W83">
        <f t="shared" si="27"/>
        <v>654.00329999999997</v>
      </c>
      <c r="X83">
        <f t="shared" si="21"/>
        <v>1.7332400000000234</v>
      </c>
      <c r="Y83">
        <f t="shared" si="22"/>
        <v>4.2560600000000477</v>
      </c>
      <c r="AA83">
        <f t="shared" si="28"/>
        <v>-116</v>
      </c>
      <c r="AB83">
        <f t="shared" si="29"/>
        <v>-118</v>
      </c>
      <c r="AC83">
        <f t="shared" si="23"/>
        <v>0.79999999999999716</v>
      </c>
      <c r="AD83">
        <f t="shared" si="24"/>
        <v>1.2000000000000028</v>
      </c>
      <c r="AF83">
        <f t="shared" si="30"/>
        <v>6.7044719530001124</v>
      </c>
      <c r="AH83">
        <f t="shared" si="31"/>
        <v>0.7</v>
      </c>
    </row>
    <row r="84" spans="3:34" ht="13.2" x14ac:dyDescent="0.25">
      <c r="C84" s="100"/>
      <c r="D84" s="22">
        <v>200</v>
      </c>
      <c r="E84" s="23">
        <v>779.8741</v>
      </c>
      <c r="F84" s="24">
        <v>791.66039999999998</v>
      </c>
      <c r="G84" s="24">
        <v>791.00160000000005</v>
      </c>
      <c r="H84" s="24">
        <v>790.3</v>
      </c>
      <c r="I84" s="25">
        <v>787.80409999999995</v>
      </c>
      <c r="J84" s="26">
        <f t="shared" si="19"/>
        <v>788.12804000000006</v>
      </c>
      <c r="K84" s="69">
        <v>0</v>
      </c>
      <c r="L84" s="27">
        <v>-118</v>
      </c>
      <c r="M84" s="24">
        <v>-117</v>
      </c>
      <c r="N84" s="24">
        <v>-117</v>
      </c>
      <c r="O84" s="24">
        <v>-116</v>
      </c>
      <c r="P84" s="25">
        <v>-121</v>
      </c>
      <c r="Q84" s="26">
        <f t="shared" si="11"/>
        <v>-117.8</v>
      </c>
      <c r="R84" s="108"/>
      <c r="S84" s="21">
        <f t="shared" si="20"/>
        <v>4.8395451008333428</v>
      </c>
      <c r="T84">
        <f t="shared" si="25"/>
        <v>1.9235384061671346</v>
      </c>
      <c r="V84">
        <f t="shared" si="26"/>
        <v>791.66039999999998</v>
      </c>
      <c r="W84">
        <f t="shared" si="27"/>
        <v>779.8741</v>
      </c>
      <c r="X84">
        <f t="shared" si="21"/>
        <v>3.532359999999926</v>
      </c>
      <c r="Y84">
        <f t="shared" si="22"/>
        <v>8.2539400000000569</v>
      </c>
      <c r="AA84">
        <f t="shared" si="28"/>
        <v>-116</v>
      </c>
      <c r="AB84">
        <f t="shared" si="29"/>
        <v>-121</v>
      </c>
      <c r="AC84">
        <f t="shared" si="23"/>
        <v>1.7999999999999972</v>
      </c>
      <c r="AD84">
        <f t="shared" si="24"/>
        <v>3.2000000000000028</v>
      </c>
      <c r="AF84">
        <f t="shared" si="30"/>
        <v>23.42119678300001</v>
      </c>
      <c r="AH84">
        <f t="shared" si="31"/>
        <v>3.7</v>
      </c>
    </row>
    <row r="85" spans="3:34" ht="13.8" thickBot="1" x14ac:dyDescent="0.3">
      <c r="C85" s="101"/>
      <c r="D85" s="28">
        <v>250</v>
      </c>
      <c r="E85" s="29">
        <v>901.10860000000002</v>
      </c>
      <c r="F85" s="30">
        <v>909.12220000000002</v>
      </c>
      <c r="G85" s="30">
        <v>908.66380000000004</v>
      </c>
      <c r="H85" s="30">
        <v>907.78620000000001</v>
      </c>
      <c r="I85" s="31">
        <v>907.44159999999999</v>
      </c>
      <c r="J85" s="32">
        <f t="shared" si="19"/>
        <v>906.82447999999999</v>
      </c>
      <c r="K85" s="70">
        <v>0</v>
      </c>
      <c r="L85" s="33">
        <v>-119</v>
      </c>
      <c r="M85" s="30">
        <v>-119</v>
      </c>
      <c r="N85" s="30">
        <v>-118</v>
      </c>
      <c r="O85" s="30">
        <v>-117</v>
      </c>
      <c r="P85" s="31">
        <v>-119</v>
      </c>
      <c r="Q85" s="32">
        <f t="shared" si="11"/>
        <v>-118.4</v>
      </c>
      <c r="R85" s="117"/>
      <c r="S85" s="21">
        <f t="shared" si="20"/>
        <v>3.2649518330290865</v>
      </c>
      <c r="T85">
        <f t="shared" si="25"/>
        <v>0.89442719099991586</v>
      </c>
      <c r="V85">
        <f t="shared" si="26"/>
        <v>909.12220000000002</v>
      </c>
      <c r="W85">
        <f t="shared" si="27"/>
        <v>901.10860000000002</v>
      </c>
      <c r="X85">
        <f t="shared" si="21"/>
        <v>2.2977200000000266</v>
      </c>
      <c r="Y85">
        <f t="shared" si="22"/>
        <v>5.7158799999999701</v>
      </c>
      <c r="AA85">
        <f t="shared" si="28"/>
        <v>-117</v>
      </c>
      <c r="AB85">
        <f t="shared" si="29"/>
        <v>-119</v>
      </c>
      <c r="AC85">
        <f t="shared" si="23"/>
        <v>1.4000000000000057</v>
      </c>
      <c r="AD85">
        <f t="shared" si="24"/>
        <v>0.59999999999999432</v>
      </c>
      <c r="AF85">
        <f t="shared" si="30"/>
        <v>10.659910471999991</v>
      </c>
      <c r="AH85">
        <f t="shared" si="31"/>
        <v>0.8</v>
      </c>
    </row>
    <row r="86" spans="3:34" ht="13.8" thickTop="1" x14ac:dyDescent="0.25">
      <c r="C86" s="99">
        <v>1000</v>
      </c>
      <c r="D86" s="15">
        <v>50</v>
      </c>
      <c r="E86" s="16">
        <v>3800.473</v>
      </c>
      <c r="F86" s="17">
        <v>3798.1060000000002</v>
      </c>
      <c r="G86" s="17">
        <v>3799.0189999999998</v>
      </c>
      <c r="H86" s="17">
        <v>3803.0749999999998</v>
      </c>
      <c r="I86" s="18">
        <v>3799.8359999999998</v>
      </c>
      <c r="J86" s="34">
        <f t="shared" si="19"/>
        <v>3800.1017999999995</v>
      </c>
      <c r="K86" s="68">
        <v>0.5</v>
      </c>
      <c r="L86" s="20">
        <v>-131</v>
      </c>
      <c r="M86" s="17">
        <v>-128</v>
      </c>
      <c r="N86" s="17">
        <v>-126</v>
      </c>
      <c r="O86" s="17">
        <v>-128</v>
      </c>
      <c r="P86" s="18">
        <v>-127</v>
      </c>
      <c r="Q86" s="19">
        <f t="shared" si="11"/>
        <v>-128</v>
      </c>
      <c r="R86" s="107">
        <v>12</v>
      </c>
      <c r="S86" s="21">
        <f t="shared" si="20"/>
        <v>1.8844117649812231</v>
      </c>
      <c r="T86">
        <f t="shared" si="25"/>
        <v>1.8708286933869707</v>
      </c>
      <c r="V86">
        <f t="shared" si="26"/>
        <v>3803.0749999999998</v>
      </c>
      <c r="W86">
        <f t="shared" si="27"/>
        <v>3798.1060000000002</v>
      </c>
      <c r="X86">
        <f t="shared" si="21"/>
        <v>2.9732000000003609</v>
      </c>
      <c r="Y86">
        <f t="shared" si="22"/>
        <v>1.9957999999992353</v>
      </c>
      <c r="AA86">
        <f t="shared" si="28"/>
        <v>-126</v>
      </c>
      <c r="AB86">
        <f t="shared" si="29"/>
        <v>-131</v>
      </c>
      <c r="AC86">
        <f t="shared" si="23"/>
        <v>2</v>
      </c>
      <c r="AD86">
        <f t="shared" si="24"/>
        <v>3</v>
      </c>
      <c r="AF86">
        <f t="shared" si="30"/>
        <v>3.5510076999996487</v>
      </c>
      <c r="AH86">
        <f t="shared" si="31"/>
        <v>3.5</v>
      </c>
    </row>
    <row r="87" spans="3:34" ht="13.2" x14ac:dyDescent="0.25">
      <c r="C87" s="100"/>
      <c r="D87" s="22">
        <v>100</v>
      </c>
      <c r="E87" s="23">
        <v>5433.9</v>
      </c>
      <c r="F87" s="24">
        <v>5440.6279999999997</v>
      </c>
      <c r="G87" s="24">
        <v>5440.4979999999996</v>
      </c>
      <c r="H87" s="24">
        <v>5440.634</v>
      </c>
      <c r="I87" s="25">
        <v>5438.09</v>
      </c>
      <c r="J87" s="26">
        <f t="shared" si="19"/>
        <v>5438.7499999999991</v>
      </c>
      <c r="K87" s="69">
        <v>0</v>
      </c>
      <c r="L87" s="27">
        <v>-127</v>
      </c>
      <c r="M87" s="24">
        <v>-128</v>
      </c>
      <c r="N87" s="24">
        <v>-126</v>
      </c>
      <c r="O87" s="24">
        <v>-129</v>
      </c>
      <c r="P87" s="25">
        <v>-129</v>
      </c>
      <c r="Q87" s="26">
        <f t="shared" si="11"/>
        <v>-127.8</v>
      </c>
      <c r="R87" s="108"/>
      <c r="S87" s="21">
        <f t="shared" si="20"/>
        <v>2.9193297175893327</v>
      </c>
      <c r="T87">
        <f t="shared" si="25"/>
        <v>1.3038404810405297</v>
      </c>
      <c r="V87">
        <f t="shared" si="26"/>
        <v>5440.634</v>
      </c>
      <c r="W87">
        <f t="shared" si="27"/>
        <v>5433.9</v>
      </c>
      <c r="X87">
        <f t="shared" si="21"/>
        <v>1.884000000000924</v>
      </c>
      <c r="Y87">
        <f t="shared" si="22"/>
        <v>4.8499999999994543</v>
      </c>
      <c r="AA87">
        <f t="shared" si="28"/>
        <v>-126</v>
      </c>
      <c r="AB87">
        <f t="shared" si="29"/>
        <v>-129</v>
      </c>
      <c r="AC87">
        <f t="shared" si="23"/>
        <v>1.7999999999999972</v>
      </c>
      <c r="AD87">
        <f t="shared" si="24"/>
        <v>1.2000000000000028</v>
      </c>
      <c r="AF87">
        <f t="shared" si="30"/>
        <v>8.5224860000002121</v>
      </c>
      <c r="AH87">
        <f t="shared" si="31"/>
        <v>1.7</v>
      </c>
    </row>
    <row r="88" spans="3:34" ht="13.2" x14ac:dyDescent="0.25">
      <c r="C88" s="100"/>
      <c r="D88" s="22">
        <v>150</v>
      </c>
      <c r="E88" s="23">
        <v>7070.3389999999999</v>
      </c>
      <c r="F88" s="24">
        <v>7077.4380000000001</v>
      </c>
      <c r="G88" s="24">
        <v>7076.66</v>
      </c>
      <c r="H88" s="24">
        <v>7078.5479999999998</v>
      </c>
      <c r="I88" s="25">
        <v>7075.2120000000004</v>
      </c>
      <c r="J88" s="26">
        <f t="shared" si="19"/>
        <v>7075.6394</v>
      </c>
      <c r="K88" s="69">
        <v>0.5</v>
      </c>
      <c r="L88" s="27">
        <v>-127</v>
      </c>
      <c r="M88" s="24">
        <v>-130</v>
      </c>
      <c r="N88" s="24">
        <v>-131</v>
      </c>
      <c r="O88" s="24">
        <v>-127</v>
      </c>
      <c r="P88" s="25">
        <v>-128</v>
      </c>
      <c r="Q88" s="26">
        <f t="shared" si="11"/>
        <v>-128.6</v>
      </c>
      <c r="R88" s="108"/>
      <c r="S88" s="21">
        <f t="shared" si="20"/>
        <v>3.2020872567748286</v>
      </c>
      <c r="T88">
        <f t="shared" si="25"/>
        <v>1.8165902124584949</v>
      </c>
      <c r="V88">
        <f t="shared" si="26"/>
        <v>7078.5479999999998</v>
      </c>
      <c r="W88">
        <f t="shared" si="27"/>
        <v>7070.3389999999999</v>
      </c>
      <c r="X88">
        <f t="shared" si="21"/>
        <v>2.9085999999997512</v>
      </c>
      <c r="Y88">
        <f t="shared" si="22"/>
        <v>5.3004000000000815</v>
      </c>
      <c r="AA88">
        <f t="shared" si="28"/>
        <v>-127</v>
      </c>
      <c r="AB88">
        <f t="shared" si="29"/>
        <v>-131</v>
      </c>
      <c r="AC88">
        <f t="shared" si="23"/>
        <v>1.5999999999999943</v>
      </c>
      <c r="AD88">
        <f t="shared" si="24"/>
        <v>2.4000000000000057</v>
      </c>
      <c r="AF88">
        <f t="shared" si="30"/>
        <v>10.253362799999747</v>
      </c>
      <c r="AH88">
        <f t="shared" si="31"/>
        <v>3.3</v>
      </c>
    </row>
    <row r="89" spans="3:34" ht="13.2" x14ac:dyDescent="0.25">
      <c r="C89" s="100"/>
      <c r="D89" s="22">
        <v>200</v>
      </c>
      <c r="E89" s="23">
        <v>8705.34</v>
      </c>
      <c r="F89" s="24">
        <v>8710.5570000000007</v>
      </c>
      <c r="G89" s="24">
        <v>8709.3420000000006</v>
      </c>
      <c r="H89" s="24">
        <v>8713.1779999999999</v>
      </c>
      <c r="I89" s="25">
        <v>8708.8289999999997</v>
      </c>
      <c r="J89" s="26">
        <f t="shared" si="19"/>
        <v>8709.4491999999991</v>
      </c>
      <c r="K89" s="69">
        <v>0.87179490000000004</v>
      </c>
      <c r="L89" s="27">
        <v>-128</v>
      </c>
      <c r="M89" s="24">
        <v>-129</v>
      </c>
      <c r="N89" s="24">
        <v>-127</v>
      </c>
      <c r="O89" s="24">
        <v>-124</v>
      </c>
      <c r="P89" s="25">
        <v>-123</v>
      </c>
      <c r="Q89" s="26">
        <f t="shared" si="11"/>
        <v>-126.2</v>
      </c>
      <c r="R89" s="108"/>
      <c r="S89" s="21">
        <f t="shared" si="20"/>
        <v>2.8466135494653866</v>
      </c>
      <c r="T89">
        <f t="shared" si="25"/>
        <v>2.5884358211089569</v>
      </c>
      <c r="V89">
        <f t="shared" si="26"/>
        <v>8713.1779999999999</v>
      </c>
      <c r="W89">
        <f t="shared" si="27"/>
        <v>8705.34</v>
      </c>
      <c r="X89">
        <f t="shared" si="21"/>
        <v>3.7288000000007742</v>
      </c>
      <c r="Y89">
        <f t="shared" si="22"/>
        <v>4.1091999999989639</v>
      </c>
      <c r="AA89">
        <f t="shared" si="28"/>
        <v>-123</v>
      </c>
      <c r="AB89">
        <f t="shared" si="29"/>
        <v>-129</v>
      </c>
      <c r="AC89">
        <f t="shared" si="23"/>
        <v>3.2000000000000028</v>
      </c>
      <c r="AD89">
        <f t="shared" si="24"/>
        <v>2.7999999999999972</v>
      </c>
      <c r="AF89">
        <f t="shared" si="30"/>
        <v>8.1032086999999269</v>
      </c>
      <c r="AH89">
        <f t="shared" si="31"/>
        <v>6.6999999999999993</v>
      </c>
    </row>
    <row r="90" spans="3:34" ht="13.8" thickBot="1" x14ac:dyDescent="0.3">
      <c r="C90" s="100"/>
      <c r="D90" s="28">
        <v>250</v>
      </c>
      <c r="E90" s="29">
        <v>10336.18</v>
      </c>
      <c r="F90" s="30">
        <v>10350.51</v>
      </c>
      <c r="G90" s="30">
        <v>10343.94</v>
      </c>
      <c r="H90" s="30">
        <v>10345.17</v>
      </c>
      <c r="I90" s="31">
        <v>10342.52</v>
      </c>
      <c r="J90" s="32">
        <f t="shared" si="19"/>
        <v>10343.664000000001</v>
      </c>
      <c r="K90" s="70">
        <v>0</v>
      </c>
      <c r="L90" s="33">
        <v>-122</v>
      </c>
      <c r="M90" s="30">
        <v>-123</v>
      </c>
      <c r="N90" s="30">
        <v>-122</v>
      </c>
      <c r="O90" s="30">
        <v>-122</v>
      </c>
      <c r="P90" s="31">
        <v>-123</v>
      </c>
      <c r="Q90" s="32">
        <f t="shared" si="11"/>
        <v>-122.4</v>
      </c>
      <c r="R90" s="117"/>
      <c r="S90" s="21">
        <f t="shared" si="20"/>
        <v>5.160690845226009</v>
      </c>
      <c r="T90">
        <f t="shared" si="25"/>
        <v>0.54772255750516607</v>
      </c>
      <c r="V90">
        <f t="shared" si="26"/>
        <v>10350.51</v>
      </c>
      <c r="W90">
        <f t="shared" si="27"/>
        <v>10336.18</v>
      </c>
      <c r="X90">
        <f t="shared" si="21"/>
        <v>6.8459999999995489</v>
      </c>
      <c r="Y90">
        <f t="shared" si="22"/>
        <v>7.4840000000003783</v>
      </c>
      <c r="AA90">
        <f t="shared" si="28"/>
        <v>-122</v>
      </c>
      <c r="AB90">
        <f t="shared" si="29"/>
        <v>-123</v>
      </c>
      <c r="AC90">
        <f t="shared" si="23"/>
        <v>0.40000000000000568</v>
      </c>
      <c r="AD90">
        <f t="shared" si="24"/>
        <v>0.59999999999999432</v>
      </c>
      <c r="AF90">
        <f t="shared" si="30"/>
        <v>26.632729999999537</v>
      </c>
      <c r="AH90">
        <f t="shared" si="31"/>
        <v>0.3</v>
      </c>
    </row>
    <row r="91" spans="3:34" ht="13.8" thickTop="1" x14ac:dyDescent="0.25">
      <c r="C91" s="100"/>
      <c r="D91" s="15">
        <v>50</v>
      </c>
      <c r="E91" s="16">
        <v>1126.067</v>
      </c>
      <c r="F91" s="17">
        <v>1120.067</v>
      </c>
      <c r="G91" s="17">
        <v>1121.9670000000001</v>
      </c>
      <c r="H91" s="17">
        <v>1125.913</v>
      </c>
      <c r="I91" s="18">
        <v>1119.693</v>
      </c>
      <c r="J91" s="19">
        <f t="shared" si="19"/>
        <v>1122.7414000000001</v>
      </c>
      <c r="K91" s="68">
        <v>0.1666667</v>
      </c>
      <c r="L91" s="20">
        <v>-130</v>
      </c>
      <c r="M91" s="17">
        <v>-129</v>
      </c>
      <c r="N91" s="17">
        <v>-130</v>
      </c>
      <c r="O91" s="17">
        <v>-131</v>
      </c>
      <c r="P91" s="18">
        <v>-131</v>
      </c>
      <c r="Q91" s="19">
        <f t="shared" si="11"/>
        <v>-130.19999999999999</v>
      </c>
      <c r="R91" s="107">
        <v>10</v>
      </c>
      <c r="S91" s="21">
        <f t="shared" si="20"/>
        <v>3.0888313000227137</v>
      </c>
      <c r="T91">
        <f t="shared" si="25"/>
        <v>0.83666002653407556</v>
      </c>
      <c r="V91">
        <f t="shared" si="26"/>
        <v>1126.067</v>
      </c>
      <c r="W91">
        <f t="shared" si="27"/>
        <v>1119.693</v>
      </c>
      <c r="X91">
        <f t="shared" si="21"/>
        <v>3.3255999999998949</v>
      </c>
      <c r="Y91">
        <f t="shared" si="22"/>
        <v>3.0484000000001288</v>
      </c>
      <c r="AA91">
        <f t="shared" si="28"/>
        <v>-129</v>
      </c>
      <c r="AB91">
        <f t="shared" si="29"/>
        <v>-131</v>
      </c>
      <c r="AC91">
        <f t="shared" si="23"/>
        <v>1.1999999999999886</v>
      </c>
      <c r="AD91">
        <f t="shared" si="24"/>
        <v>0.80000000000001137</v>
      </c>
      <c r="AF91">
        <f t="shared" si="30"/>
        <v>9.5408788000000069</v>
      </c>
      <c r="AH91">
        <f t="shared" si="31"/>
        <v>0.7</v>
      </c>
    </row>
    <row r="92" spans="3:34" ht="13.2" x14ac:dyDescent="0.25">
      <c r="C92" s="100"/>
      <c r="D92" s="22">
        <v>100</v>
      </c>
      <c r="E92" s="23">
        <v>1535.3320000000001</v>
      </c>
      <c r="F92" s="24">
        <v>1533.5820000000001</v>
      </c>
      <c r="G92" s="24">
        <v>1533.454</v>
      </c>
      <c r="H92" s="24">
        <v>1536.683</v>
      </c>
      <c r="I92" s="25">
        <v>1536.17</v>
      </c>
      <c r="J92" s="26">
        <f t="shared" si="19"/>
        <v>1535.0442</v>
      </c>
      <c r="K92" s="69">
        <v>0.6875</v>
      </c>
      <c r="L92" s="27">
        <v>-134</v>
      </c>
      <c r="M92" s="24">
        <v>-133</v>
      </c>
      <c r="N92" s="24">
        <v>-132</v>
      </c>
      <c r="O92" s="24">
        <v>-130</v>
      </c>
      <c r="P92" s="25">
        <v>-132</v>
      </c>
      <c r="Q92" s="26">
        <f t="shared" si="11"/>
        <v>-132.19999999999999</v>
      </c>
      <c r="R92" s="108"/>
      <c r="S92" s="21">
        <f t="shared" si="20"/>
        <v>1.4750156609338121</v>
      </c>
      <c r="T92">
        <f t="shared" si="25"/>
        <v>1.4832396974191326</v>
      </c>
      <c r="V92">
        <f t="shared" si="26"/>
        <v>1536.683</v>
      </c>
      <c r="W92">
        <f t="shared" si="27"/>
        <v>1533.454</v>
      </c>
      <c r="X92">
        <f t="shared" si="21"/>
        <v>1.6387999999999465</v>
      </c>
      <c r="Y92">
        <f t="shared" si="22"/>
        <v>1.5902000000000953</v>
      </c>
      <c r="AA92">
        <f t="shared" si="28"/>
        <v>-130</v>
      </c>
      <c r="AB92">
        <f t="shared" si="29"/>
        <v>-134</v>
      </c>
      <c r="AC92">
        <f t="shared" si="23"/>
        <v>2.1999999999999886</v>
      </c>
      <c r="AD92">
        <f t="shared" si="24"/>
        <v>1.8000000000000114</v>
      </c>
      <c r="AF92">
        <f t="shared" si="30"/>
        <v>2.1756712000000107</v>
      </c>
      <c r="AH92">
        <f t="shared" si="31"/>
        <v>2.2000000000000002</v>
      </c>
    </row>
    <row r="93" spans="3:34" ht="13.2" x14ac:dyDescent="0.25">
      <c r="C93" s="100"/>
      <c r="D93" s="22">
        <v>150</v>
      </c>
      <c r="E93" s="23">
        <v>1935.3920000000001</v>
      </c>
      <c r="F93" s="24">
        <v>1943.394</v>
      </c>
      <c r="G93" s="24">
        <v>1944.588</v>
      </c>
      <c r="H93" s="24">
        <v>1941.9079999999999</v>
      </c>
      <c r="I93" s="25">
        <v>1941.171</v>
      </c>
      <c r="J93" s="26">
        <f t="shared" si="19"/>
        <v>1941.2905999999998</v>
      </c>
      <c r="K93" s="69">
        <v>0</v>
      </c>
      <c r="L93" s="27">
        <v>-129</v>
      </c>
      <c r="M93" s="24">
        <v>-130</v>
      </c>
      <c r="N93" s="24">
        <v>-130</v>
      </c>
      <c r="O93" s="24">
        <v>-130</v>
      </c>
      <c r="P93" s="25">
        <v>-130</v>
      </c>
      <c r="Q93" s="26">
        <f t="shared" si="11"/>
        <v>-129.80000000000001</v>
      </c>
      <c r="R93" s="108"/>
      <c r="S93" s="21">
        <f t="shared" si="20"/>
        <v>3.5526788202706645</v>
      </c>
      <c r="T93">
        <f t="shared" si="25"/>
        <v>0.44721359549995798</v>
      </c>
      <c r="V93">
        <f t="shared" si="26"/>
        <v>1944.588</v>
      </c>
      <c r="W93">
        <f t="shared" si="27"/>
        <v>1935.3920000000001</v>
      </c>
      <c r="X93">
        <f t="shared" si="21"/>
        <v>3.2974000000001524</v>
      </c>
      <c r="Y93">
        <f t="shared" si="22"/>
        <v>5.8985999999997603</v>
      </c>
      <c r="AA93">
        <f t="shared" si="28"/>
        <v>-129</v>
      </c>
      <c r="AB93">
        <f t="shared" si="29"/>
        <v>-130</v>
      </c>
      <c r="AC93">
        <f t="shared" si="23"/>
        <v>0.80000000000001137</v>
      </c>
      <c r="AD93">
        <f t="shared" si="24"/>
        <v>0.19999999999998863</v>
      </c>
      <c r="AF93">
        <f t="shared" si="30"/>
        <v>12.62152679999976</v>
      </c>
      <c r="AH93">
        <f t="shared" si="31"/>
        <v>0.20000000000000004</v>
      </c>
    </row>
    <row r="94" spans="3:34" ht="13.2" x14ac:dyDescent="0.25">
      <c r="C94" s="100"/>
      <c r="D94" s="22">
        <v>200</v>
      </c>
      <c r="E94" s="23">
        <v>2341.1790000000001</v>
      </c>
      <c r="F94" s="24">
        <v>2348.3879999999999</v>
      </c>
      <c r="G94" s="24">
        <v>2347.7130000000002</v>
      </c>
      <c r="H94" s="24">
        <v>2349.0740000000001</v>
      </c>
      <c r="I94" s="25">
        <v>2348.953</v>
      </c>
      <c r="J94" s="26">
        <f t="shared" si="19"/>
        <v>2347.0614</v>
      </c>
      <c r="K94" s="69">
        <v>0.375</v>
      </c>
      <c r="L94" s="27">
        <v>-131</v>
      </c>
      <c r="M94" s="24">
        <v>-133</v>
      </c>
      <c r="N94" s="24">
        <v>-132</v>
      </c>
      <c r="O94" s="24">
        <v>-135</v>
      </c>
      <c r="P94" s="25">
        <v>-133</v>
      </c>
      <c r="Q94" s="26">
        <f t="shared" si="11"/>
        <v>-132.80000000000001</v>
      </c>
      <c r="R94" s="108"/>
      <c r="S94" s="21">
        <f t="shared" si="20"/>
        <v>3.332258588405137</v>
      </c>
      <c r="T94">
        <f t="shared" si="25"/>
        <v>1.4832396974191326</v>
      </c>
      <c r="V94">
        <f t="shared" si="26"/>
        <v>2349.0740000000001</v>
      </c>
      <c r="W94">
        <f t="shared" si="27"/>
        <v>2341.1790000000001</v>
      </c>
      <c r="X94">
        <f t="shared" si="21"/>
        <v>2.0126000000000204</v>
      </c>
      <c r="Y94">
        <f t="shared" si="22"/>
        <v>5.8823999999999614</v>
      </c>
      <c r="AA94">
        <f t="shared" si="28"/>
        <v>-131</v>
      </c>
      <c r="AB94">
        <f t="shared" si="29"/>
        <v>-135</v>
      </c>
      <c r="AC94">
        <f t="shared" si="23"/>
        <v>1.8000000000000114</v>
      </c>
      <c r="AD94">
        <f t="shared" si="24"/>
        <v>2.1999999999999886</v>
      </c>
      <c r="AF94">
        <f t="shared" si="30"/>
        <v>11.103947299999797</v>
      </c>
      <c r="AH94">
        <f t="shared" si="31"/>
        <v>2.2000000000000002</v>
      </c>
    </row>
    <row r="95" spans="3:34" ht="13.8" thickBot="1" x14ac:dyDescent="0.3">
      <c r="C95" s="100"/>
      <c r="D95" s="28">
        <v>250</v>
      </c>
      <c r="E95" s="29">
        <v>2746.6210000000001</v>
      </c>
      <c r="F95" s="30">
        <v>2754.5259999999998</v>
      </c>
      <c r="G95" s="30">
        <v>2753.9349999999999</v>
      </c>
      <c r="H95" s="30">
        <v>2753.2840000000001</v>
      </c>
      <c r="I95" s="31">
        <v>2754.5239999999999</v>
      </c>
      <c r="J95" s="32">
        <f t="shared" si="19"/>
        <v>2752.578</v>
      </c>
      <c r="K95" s="70">
        <v>0</v>
      </c>
      <c r="L95" s="33">
        <v>-128</v>
      </c>
      <c r="M95" s="30">
        <v>-132</v>
      </c>
      <c r="N95" s="30">
        <v>-131</v>
      </c>
      <c r="O95" s="30">
        <v>-130</v>
      </c>
      <c r="P95" s="31">
        <v>-132</v>
      </c>
      <c r="Q95" s="32">
        <f t="shared" si="11"/>
        <v>-130.6</v>
      </c>
      <c r="R95" s="117"/>
      <c r="S95" s="21">
        <f t="shared" si="20"/>
        <v>3.3692489519178381</v>
      </c>
      <c r="T95">
        <f t="shared" si="25"/>
        <v>1.6733200530681511</v>
      </c>
      <c r="V95">
        <f t="shared" si="26"/>
        <v>2754.5259999999998</v>
      </c>
      <c r="W95">
        <f t="shared" si="27"/>
        <v>2746.6210000000001</v>
      </c>
      <c r="X95">
        <f t="shared" si="21"/>
        <v>1.9479999999998654</v>
      </c>
      <c r="Y95">
        <f t="shared" si="22"/>
        <v>5.9569999999998799</v>
      </c>
      <c r="AA95">
        <f t="shared" si="28"/>
        <v>-128</v>
      </c>
      <c r="AB95">
        <f t="shared" si="29"/>
        <v>-132</v>
      </c>
      <c r="AC95">
        <f t="shared" si="23"/>
        <v>2.5999999999999943</v>
      </c>
      <c r="AD95">
        <f t="shared" si="24"/>
        <v>1.4000000000000057</v>
      </c>
      <c r="AF95">
        <f t="shared" si="30"/>
        <v>11.351838499999451</v>
      </c>
      <c r="AH95">
        <f t="shared" si="31"/>
        <v>2.8</v>
      </c>
    </row>
    <row r="96" spans="3:34" ht="13.8" thickTop="1" x14ac:dyDescent="0.25">
      <c r="C96" s="100"/>
      <c r="D96" s="15">
        <v>50</v>
      </c>
      <c r="E96" s="16">
        <v>403.56540000000001</v>
      </c>
      <c r="F96" s="17">
        <v>401.67809999999997</v>
      </c>
      <c r="G96" s="17">
        <v>403.53140000000002</v>
      </c>
      <c r="H96" s="17">
        <v>403.44009999999997</v>
      </c>
      <c r="I96" s="18">
        <v>401.30410000000001</v>
      </c>
      <c r="J96" s="34">
        <f t="shared" si="19"/>
        <v>402.70382000000006</v>
      </c>
      <c r="K96" s="68">
        <v>0</v>
      </c>
      <c r="L96" s="20">
        <v>-108</v>
      </c>
      <c r="M96" s="17">
        <v>-109</v>
      </c>
      <c r="N96" s="17">
        <v>-108</v>
      </c>
      <c r="O96" s="17">
        <v>-110</v>
      </c>
      <c r="P96" s="18">
        <v>-108</v>
      </c>
      <c r="Q96" s="19">
        <f t="shared" si="11"/>
        <v>-108.6</v>
      </c>
      <c r="R96" s="107">
        <v>8</v>
      </c>
      <c r="S96" s="21">
        <f t="shared" si="20"/>
        <v>1.1158667693770674</v>
      </c>
      <c r="T96">
        <f t="shared" si="25"/>
        <v>0.89442719099991586</v>
      </c>
      <c r="V96">
        <f t="shared" si="26"/>
        <v>403.56540000000001</v>
      </c>
      <c r="W96">
        <f t="shared" si="27"/>
        <v>401.30410000000001</v>
      </c>
      <c r="X96">
        <f t="shared" si="21"/>
        <v>0.86157999999994672</v>
      </c>
      <c r="Y96">
        <f t="shared" si="22"/>
        <v>1.3997200000000589</v>
      </c>
      <c r="AA96">
        <f t="shared" si="28"/>
        <v>-108</v>
      </c>
      <c r="AB96">
        <f t="shared" si="29"/>
        <v>-110</v>
      </c>
      <c r="AC96">
        <f t="shared" si="23"/>
        <v>0.59999999999999432</v>
      </c>
      <c r="AD96">
        <f t="shared" si="24"/>
        <v>1.4000000000000057</v>
      </c>
      <c r="AF96">
        <f t="shared" si="30"/>
        <v>1.2451586470000131</v>
      </c>
      <c r="AH96">
        <f t="shared" si="31"/>
        <v>0.8</v>
      </c>
    </row>
    <row r="97" spans="3:34" ht="13.2" x14ac:dyDescent="0.25">
      <c r="C97" s="100"/>
      <c r="D97" s="22">
        <v>100</v>
      </c>
      <c r="E97" s="23">
        <v>532.51199999999994</v>
      </c>
      <c r="F97" s="24">
        <v>538.96690000000001</v>
      </c>
      <c r="G97" s="24">
        <v>538.86090000000002</v>
      </c>
      <c r="H97" s="24">
        <v>538.70749999999998</v>
      </c>
      <c r="I97" s="25">
        <v>538.70209999999997</v>
      </c>
      <c r="J97" s="26">
        <f t="shared" si="19"/>
        <v>537.54988000000003</v>
      </c>
      <c r="K97" s="69">
        <v>0</v>
      </c>
      <c r="L97" s="27">
        <v>-108</v>
      </c>
      <c r="M97" s="24">
        <v>-109</v>
      </c>
      <c r="N97" s="24">
        <v>-108</v>
      </c>
      <c r="O97" s="24">
        <v>-109</v>
      </c>
      <c r="P97" s="25">
        <v>-108</v>
      </c>
      <c r="Q97" s="26">
        <f t="shared" si="11"/>
        <v>-108.4</v>
      </c>
      <c r="R97" s="108"/>
      <c r="S97" s="21">
        <f t="shared" si="20"/>
        <v>2.8184503281058784</v>
      </c>
      <c r="T97">
        <f t="shared" si="25"/>
        <v>0.54772255750516607</v>
      </c>
      <c r="V97">
        <f t="shared" si="26"/>
        <v>538.96690000000001</v>
      </c>
      <c r="W97">
        <f t="shared" si="27"/>
        <v>532.51199999999994</v>
      </c>
      <c r="X97">
        <f t="shared" si="21"/>
        <v>1.4170199999999795</v>
      </c>
      <c r="Y97">
        <f t="shared" si="22"/>
        <v>5.0378800000000865</v>
      </c>
      <c r="AA97">
        <f t="shared" si="28"/>
        <v>-108</v>
      </c>
      <c r="AB97">
        <f t="shared" si="29"/>
        <v>-109</v>
      </c>
      <c r="AC97">
        <f t="shared" si="23"/>
        <v>0.40000000000000568</v>
      </c>
      <c r="AD97">
        <f t="shared" si="24"/>
        <v>0.59999999999999432</v>
      </c>
      <c r="AF97">
        <f t="shared" si="30"/>
        <v>7.9436622520001325</v>
      </c>
      <c r="AH97">
        <f t="shared" si="31"/>
        <v>0.3</v>
      </c>
    </row>
    <row r="98" spans="3:34" ht="13.2" x14ac:dyDescent="0.25">
      <c r="C98" s="100"/>
      <c r="D98" s="22">
        <v>150</v>
      </c>
      <c r="E98" s="23">
        <v>651.98310000000004</v>
      </c>
      <c r="F98" s="24">
        <v>660.26509999999996</v>
      </c>
      <c r="G98" s="24">
        <v>661.18899999999996</v>
      </c>
      <c r="H98" s="24">
        <v>660.52139999999997</v>
      </c>
      <c r="I98" s="25">
        <v>657.87189999999998</v>
      </c>
      <c r="J98" s="26">
        <f t="shared" si="19"/>
        <v>658.36609999999996</v>
      </c>
      <c r="K98" s="69">
        <v>0</v>
      </c>
      <c r="L98" s="27">
        <v>-109</v>
      </c>
      <c r="M98" s="24">
        <v>-108</v>
      </c>
      <c r="N98" s="24">
        <v>-108</v>
      </c>
      <c r="O98" s="24">
        <v>-108</v>
      </c>
      <c r="P98" s="25">
        <v>-108</v>
      </c>
      <c r="Q98" s="26">
        <f t="shared" si="11"/>
        <v>-108.2</v>
      </c>
      <c r="R98" s="108"/>
      <c r="S98" s="21">
        <f t="shared" si="20"/>
        <v>3.7817722743443678</v>
      </c>
      <c r="T98">
        <f t="shared" si="25"/>
        <v>0.44721359549995793</v>
      </c>
      <c r="V98">
        <f t="shared" si="26"/>
        <v>661.18899999999996</v>
      </c>
      <c r="W98">
        <f t="shared" si="27"/>
        <v>651.98310000000004</v>
      </c>
      <c r="X98">
        <f t="shared" si="21"/>
        <v>2.8229000000000042</v>
      </c>
      <c r="Y98">
        <f t="shared" si="22"/>
        <v>6.3829999999999245</v>
      </c>
      <c r="AA98">
        <f t="shared" si="28"/>
        <v>-108</v>
      </c>
      <c r="AB98">
        <f t="shared" si="29"/>
        <v>-109</v>
      </c>
      <c r="AC98">
        <f t="shared" si="23"/>
        <v>0.20000000000000284</v>
      </c>
      <c r="AD98">
        <f t="shared" si="24"/>
        <v>0.79999999999999716</v>
      </c>
      <c r="AF98">
        <f t="shared" si="30"/>
        <v>14.301801534999772</v>
      </c>
      <c r="AH98">
        <f t="shared" si="31"/>
        <v>0.2</v>
      </c>
    </row>
    <row r="99" spans="3:34" ht="13.2" x14ac:dyDescent="0.25">
      <c r="C99" s="100"/>
      <c r="D99" s="22">
        <v>200</v>
      </c>
      <c r="E99" s="23">
        <v>779.99680000000001</v>
      </c>
      <c r="F99" s="24">
        <v>789.55409999999995</v>
      </c>
      <c r="G99" s="24">
        <v>788.74459999999999</v>
      </c>
      <c r="H99" s="24">
        <v>791.00760000000002</v>
      </c>
      <c r="I99" s="25">
        <v>786.44500000000005</v>
      </c>
      <c r="J99" s="26">
        <f t="shared" si="19"/>
        <v>787.14962000000003</v>
      </c>
      <c r="K99" s="69">
        <v>0</v>
      </c>
      <c r="L99" s="27">
        <v>-108</v>
      </c>
      <c r="M99" s="24">
        <v>-110</v>
      </c>
      <c r="N99" s="24">
        <v>-112</v>
      </c>
      <c r="O99" s="24">
        <v>-108</v>
      </c>
      <c r="P99" s="25">
        <v>-108</v>
      </c>
      <c r="Q99" s="26">
        <f t="shared" si="11"/>
        <v>-109.2</v>
      </c>
      <c r="R99" s="108"/>
      <c r="S99" s="21">
        <f t="shared" si="20"/>
        <v>4.3263384705776238</v>
      </c>
      <c r="T99">
        <f t="shared" si="25"/>
        <v>1.7888543819998317</v>
      </c>
      <c r="V99">
        <f t="shared" si="26"/>
        <v>791.00760000000002</v>
      </c>
      <c r="W99">
        <f t="shared" si="27"/>
        <v>779.99680000000001</v>
      </c>
      <c r="X99">
        <f t="shared" si="21"/>
        <v>3.8579799999999977</v>
      </c>
      <c r="Y99">
        <f t="shared" si="22"/>
        <v>7.1528200000000197</v>
      </c>
      <c r="AA99">
        <f t="shared" si="28"/>
        <v>-108</v>
      </c>
      <c r="AB99">
        <f t="shared" si="29"/>
        <v>-112</v>
      </c>
      <c r="AC99">
        <f t="shared" si="23"/>
        <v>1.2000000000000028</v>
      </c>
      <c r="AD99">
        <f t="shared" si="24"/>
        <v>2.7999999999999972</v>
      </c>
      <c r="AF99">
        <f t="shared" si="30"/>
        <v>18.717204561999932</v>
      </c>
      <c r="AH99">
        <f t="shared" si="31"/>
        <v>3.1999999999999997</v>
      </c>
    </row>
    <row r="100" spans="3:34" ht="13.8" thickBot="1" x14ac:dyDescent="0.3">
      <c r="C100" s="101"/>
      <c r="D100" s="28">
        <v>250</v>
      </c>
      <c r="E100" s="29">
        <v>901.34100000000001</v>
      </c>
      <c r="F100" s="30">
        <v>908.99620000000004</v>
      </c>
      <c r="G100" s="30">
        <v>908.53120000000001</v>
      </c>
      <c r="H100" s="30">
        <v>907.67380000000003</v>
      </c>
      <c r="I100" s="31">
        <v>909.20830000000001</v>
      </c>
      <c r="J100" s="32">
        <f t="shared" si="19"/>
        <v>907.15010000000007</v>
      </c>
      <c r="K100" s="70">
        <v>0</v>
      </c>
      <c r="L100" s="33">
        <v>-108</v>
      </c>
      <c r="M100" s="30">
        <v>-108</v>
      </c>
      <c r="N100" s="30">
        <v>-109</v>
      </c>
      <c r="O100" s="30">
        <v>-108</v>
      </c>
      <c r="P100" s="31">
        <v>-108</v>
      </c>
      <c r="Q100" s="32">
        <f t="shared" si="11"/>
        <v>-108.2</v>
      </c>
      <c r="R100" s="117"/>
      <c r="S100" s="21">
        <f t="shared" si="20"/>
        <v>3.3004399009829042</v>
      </c>
      <c r="T100">
        <f t="shared" si="25"/>
        <v>0.44721359549995793</v>
      </c>
      <c r="V100">
        <f t="shared" si="26"/>
        <v>909.20830000000001</v>
      </c>
      <c r="W100">
        <f t="shared" si="27"/>
        <v>901.34100000000001</v>
      </c>
      <c r="X100">
        <f t="shared" si="21"/>
        <v>2.0581999999999425</v>
      </c>
      <c r="Y100">
        <f t="shared" si="22"/>
        <v>5.8091000000000577</v>
      </c>
      <c r="AA100">
        <f t="shared" si="28"/>
        <v>-108</v>
      </c>
      <c r="AB100">
        <f t="shared" si="29"/>
        <v>-109</v>
      </c>
      <c r="AC100">
        <f t="shared" si="23"/>
        <v>0.20000000000000284</v>
      </c>
      <c r="AD100">
        <f t="shared" si="24"/>
        <v>0.79999999999999716</v>
      </c>
      <c r="AF100">
        <f t="shared" si="30"/>
        <v>10.892903540000042</v>
      </c>
      <c r="AH100">
        <f t="shared" si="31"/>
        <v>0.2</v>
      </c>
    </row>
    <row r="101" spans="3:34" ht="13.8" thickTop="1" x14ac:dyDescent="0.25">
      <c r="C101" s="99">
        <v>1500</v>
      </c>
      <c r="D101" s="15">
        <v>50</v>
      </c>
      <c r="E101" s="16">
        <v>3799.0250000000001</v>
      </c>
      <c r="F101" s="17">
        <v>3798.0909999999999</v>
      </c>
      <c r="G101" s="17">
        <v>3798.058</v>
      </c>
      <c r="H101" s="17">
        <v>3797.846</v>
      </c>
      <c r="I101" s="18">
        <v>3796.165</v>
      </c>
      <c r="J101" s="34">
        <f t="shared" si="19"/>
        <v>3797.8369999999995</v>
      </c>
      <c r="K101" s="68">
        <v>0</v>
      </c>
      <c r="L101" s="20">
        <v>-123</v>
      </c>
      <c r="M101" s="17">
        <v>-123</v>
      </c>
      <c r="N101" s="17">
        <v>-124</v>
      </c>
      <c r="O101" s="17">
        <v>-125</v>
      </c>
      <c r="P101" s="18">
        <v>-125</v>
      </c>
      <c r="Q101" s="19">
        <f t="shared" si="11"/>
        <v>-124</v>
      </c>
      <c r="R101" s="107">
        <v>12</v>
      </c>
      <c r="S101" s="21">
        <f t="shared" si="20"/>
        <v>1.0392745065669946</v>
      </c>
      <c r="T101">
        <f t="shared" si="25"/>
        <v>1</v>
      </c>
      <c r="V101">
        <f t="shared" si="26"/>
        <v>3799.0250000000001</v>
      </c>
      <c r="W101">
        <f t="shared" si="27"/>
        <v>3796.165</v>
      </c>
      <c r="X101">
        <f t="shared" si="21"/>
        <v>1.1880000000005566</v>
      </c>
      <c r="Y101">
        <f t="shared" si="22"/>
        <v>1.6719999999995707</v>
      </c>
      <c r="AA101">
        <f t="shared" si="28"/>
        <v>-123</v>
      </c>
      <c r="AB101">
        <f t="shared" si="29"/>
        <v>-125</v>
      </c>
      <c r="AC101">
        <f t="shared" si="23"/>
        <v>1</v>
      </c>
      <c r="AD101">
        <f t="shared" si="24"/>
        <v>1</v>
      </c>
      <c r="AF101">
        <f t="shared" si="30"/>
        <v>1.0800915000000701</v>
      </c>
      <c r="AH101">
        <f t="shared" si="31"/>
        <v>1</v>
      </c>
    </row>
    <row r="102" spans="3:34" ht="13.2" x14ac:dyDescent="0.25">
      <c r="C102" s="100"/>
      <c r="D102" s="22">
        <v>100</v>
      </c>
      <c r="E102" s="23">
        <v>5435.8329999999996</v>
      </c>
      <c r="F102" s="24">
        <v>5440.7039999999997</v>
      </c>
      <c r="G102" s="24">
        <v>5439.22</v>
      </c>
      <c r="H102" s="24">
        <v>5441.2290000000003</v>
      </c>
      <c r="I102" s="25">
        <v>5439.0879999999997</v>
      </c>
      <c r="J102" s="26">
        <f t="shared" si="19"/>
        <v>5439.2147999999997</v>
      </c>
      <c r="K102" s="69">
        <v>0</v>
      </c>
      <c r="L102" s="27">
        <v>-127</v>
      </c>
      <c r="M102" s="24">
        <v>-126</v>
      </c>
      <c r="N102" s="24">
        <v>-127</v>
      </c>
      <c r="O102" s="24">
        <v>-126</v>
      </c>
      <c r="P102" s="25">
        <v>-125</v>
      </c>
      <c r="Q102" s="26">
        <f t="shared" si="11"/>
        <v>-126.2</v>
      </c>
      <c r="R102" s="108"/>
      <c r="S102" s="21">
        <f t="shared" si="20"/>
        <v>2.1051956441149859</v>
      </c>
      <c r="T102">
        <f t="shared" si="25"/>
        <v>0.83666002653407556</v>
      </c>
      <c r="U102" s="6"/>
      <c r="V102">
        <f t="shared" si="26"/>
        <v>5441.2290000000003</v>
      </c>
      <c r="W102">
        <f t="shared" si="27"/>
        <v>5435.8329999999996</v>
      </c>
      <c r="X102">
        <f t="shared" si="21"/>
        <v>2.0142000000005282</v>
      </c>
      <c r="Y102">
        <f t="shared" si="22"/>
        <v>3.381800000000112</v>
      </c>
      <c r="AA102">
        <f t="shared" si="28"/>
        <v>-125</v>
      </c>
      <c r="AB102">
        <f t="shared" si="29"/>
        <v>-127</v>
      </c>
      <c r="AC102">
        <f t="shared" si="23"/>
        <v>1.2000000000000028</v>
      </c>
      <c r="AD102">
        <f t="shared" si="24"/>
        <v>0.79999999999999716</v>
      </c>
      <c r="AF102">
        <f t="shared" si="30"/>
        <v>4.4318487000007103</v>
      </c>
      <c r="AH102">
        <f t="shared" si="31"/>
        <v>0.7</v>
      </c>
    </row>
    <row r="103" spans="3:34" ht="13.2" x14ac:dyDescent="0.25">
      <c r="C103" s="100"/>
      <c r="D103" s="22">
        <v>150</v>
      </c>
      <c r="E103" s="23">
        <v>7068.2820000000002</v>
      </c>
      <c r="F103" s="24">
        <v>7078.2889999999998</v>
      </c>
      <c r="G103" s="24">
        <v>7075.5810000000001</v>
      </c>
      <c r="H103" s="24">
        <v>7074.9030000000002</v>
      </c>
      <c r="I103" s="25">
        <v>7075.4409999999998</v>
      </c>
      <c r="J103" s="26">
        <f t="shared" si="19"/>
        <v>7074.4992000000002</v>
      </c>
      <c r="K103" s="69">
        <v>0</v>
      </c>
      <c r="L103" s="27">
        <v>-126</v>
      </c>
      <c r="M103" s="24">
        <v>-126</v>
      </c>
      <c r="N103" s="24">
        <v>-125</v>
      </c>
      <c r="O103" s="24">
        <v>-125</v>
      </c>
      <c r="P103" s="25">
        <v>-126</v>
      </c>
      <c r="Q103" s="26">
        <f t="shared" si="11"/>
        <v>-125.6</v>
      </c>
      <c r="R103" s="108"/>
      <c r="S103" s="21">
        <f t="shared" si="20"/>
        <v>3.7160628627620254</v>
      </c>
      <c r="T103">
        <f t="shared" si="25"/>
        <v>0.54772255750516607</v>
      </c>
      <c r="V103">
        <f t="shared" si="26"/>
        <v>7078.2889999999998</v>
      </c>
      <c r="W103">
        <f t="shared" si="27"/>
        <v>7068.2820000000002</v>
      </c>
      <c r="X103">
        <f t="shared" si="21"/>
        <v>3.7897999999995591</v>
      </c>
      <c r="Y103">
        <f t="shared" si="22"/>
        <v>6.217200000000048</v>
      </c>
      <c r="AA103">
        <f t="shared" si="28"/>
        <v>-125</v>
      </c>
      <c r="AB103">
        <f t="shared" si="29"/>
        <v>-126</v>
      </c>
      <c r="AC103">
        <f t="shared" si="23"/>
        <v>0.59999999999999432</v>
      </c>
      <c r="AD103">
        <f t="shared" si="24"/>
        <v>0.40000000000000568</v>
      </c>
      <c r="AF103">
        <f t="shared" si="30"/>
        <v>13.8091231999991</v>
      </c>
      <c r="AH103">
        <f t="shared" si="31"/>
        <v>0.3</v>
      </c>
    </row>
    <row r="104" spans="3:34" ht="13.2" x14ac:dyDescent="0.25">
      <c r="C104" s="100"/>
      <c r="D104" s="22">
        <v>200</v>
      </c>
      <c r="E104" s="23">
        <v>8702.1689999999999</v>
      </c>
      <c r="F104" s="24">
        <v>8715.1059999999998</v>
      </c>
      <c r="G104" s="24">
        <v>8711.1749999999993</v>
      </c>
      <c r="H104" s="24">
        <v>8709.6200000000008</v>
      </c>
      <c r="I104" s="25">
        <v>8708.848</v>
      </c>
      <c r="J104" s="26">
        <f t="shared" si="19"/>
        <v>8709.3835999999992</v>
      </c>
      <c r="K104" s="69">
        <v>0</v>
      </c>
      <c r="L104" s="27">
        <v>-126</v>
      </c>
      <c r="M104" s="24">
        <v>-124</v>
      </c>
      <c r="N104" s="24">
        <v>-125</v>
      </c>
      <c r="O104" s="24">
        <v>-125</v>
      </c>
      <c r="P104" s="25">
        <v>-125</v>
      </c>
      <c r="Q104" s="26">
        <f t="shared" si="11"/>
        <v>-125</v>
      </c>
      <c r="R104" s="108"/>
      <c r="S104" s="21">
        <f t="shared" si="20"/>
        <v>4.6996856597010037</v>
      </c>
      <c r="T104">
        <f t="shared" si="25"/>
        <v>0.70710678118654757</v>
      </c>
      <c r="V104">
        <f t="shared" si="26"/>
        <v>8715.1059999999998</v>
      </c>
      <c r="W104">
        <f t="shared" si="27"/>
        <v>8702.1689999999999</v>
      </c>
      <c r="X104">
        <f t="shared" si="21"/>
        <v>5.7224000000005617</v>
      </c>
      <c r="Y104">
        <f t="shared" si="22"/>
        <v>7.2145999999993364</v>
      </c>
      <c r="AA104">
        <f t="shared" si="28"/>
        <v>-124</v>
      </c>
      <c r="AB104">
        <f t="shared" si="29"/>
        <v>-126</v>
      </c>
      <c r="AC104">
        <f t="shared" si="23"/>
        <v>1</v>
      </c>
      <c r="AD104">
        <f t="shared" si="24"/>
        <v>1</v>
      </c>
      <c r="AF104">
        <f t="shared" si="30"/>
        <v>22.087045299999261</v>
      </c>
      <c r="AH104">
        <f t="shared" si="31"/>
        <v>0.5</v>
      </c>
    </row>
    <row r="105" spans="3:34" ht="13.8" thickBot="1" x14ac:dyDescent="0.3">
      <c r="C105" s="100"/>
      <c r="D105" s="28">
        <v>250</v>
      </c>
      <c r="E105" s="29">
        <v>10336.950000000001</v>
      </c>
      <c r="F105" s="30">
        <v>10346.5</v>
      </c>
      <c r="G105" s="30">
        <v>10347.01</v>
      </c>
      <c r="H105" s="30">
        <v>10342.06</v>
      </c>
      <c r="I105" s="31">
        <v>10344.52</v>
      </c>
      <c r="J105" s="44">
        <f t="shared" si="19"/>
        <v>10343.407999999999</v>
      </c>
      <c r="K105" s="70">
        <v>0</v>
      </c>
      <c r="L105" s="33">
        <v>-124</v>
      </c>
      <c r="M105" s="30">
        <v>-126</v>
      </c>
      <c r="N105" s="30">
        <v>-123</v>
      </c>
      <c r="O105" s="30">
        <v>-125</v>
      </c>
      <c r="P105" s="31">
        <v>-123</v>
      </c>
      <c r="Q105" s="32">
        <f t="shared" si="11"/>
        <v>-124.2</v>
      </c>
      <c r="R105" s="117"/>
      <c r="S105" s="21">
        <f t="shared" si="20"/>
        <v>4.1016545442051351</v>
      </c>
      <c r="T105">
        <f t="shared" ref="T105:T115" si="32">_xlfn.STDEV.S(L105:P105)</f>
        <v>1.3038404810405297</v>
      </c>
      <c r="V105">
        <f t="shared" ref="V105:V115" si="33">MAX(E105:I105)</f>
        <v>10347.01</v>
      </c>
      <c r="W105">
        <f t="shared" ref="W105:W115" si="34">MIN(E105:I105)</f>
        <v>10336.950000000001</v>
      </c>
      <c r="X105">
        <f t="shared" si="21"/>
        <v>3.6020000000007713</v>
      </c>
      <c r="Y105">
        <f t="shared" si="22"/>
        <v>6.4579999999987194</v>
      </c>
      <c r="AA105">
        <f t="shared" ref="AA105:AA115" si="35">MAX(L105:P105)</f>
        <v>-123</v>
      </c>
      <c r="AB105">
        <f t="shared" ref="AB105:AB115" si="36">MIN(L105:P105)</f>
        <v>-126</v>
      </c>
      <c r="AC105">
        <f t="shared" si="23"/>
        <v>1.2000000000000028</v>
      </c>
      <c r="AD105">
        <f t="shared" si="24"/>
        <v>1.7999999999999972</v>
      </c>
      <c r="AF105">
        <f t="shared" ref="AF105:AF115" si="37">_xlfn.VAR.S(E105:I105)</f>
        <v>16.823569999998632</v>
      </c>
      <c r="AH105">
        <f t="shared" ref="AH105:AH115" si="38">_xlfn.VAR.S(L105:P105)</f>
        <v>1.6999999999999997</v>
      </c>
    </row>
    <row r="106" spans="3:34" ht="13.8" thickTop="1" x14ac:dyDescent="0.25">
      <c r="C106" s="100"/>
      <c r="D106" s="15">
        <v>50</v>
      </c>
      <c r="E106" s="16">
        <v>1122.0719999999999</v>
      </c>
      <c r="F106" s="17">
        <v>1122.123</v>
      </c>
      <c r="G106" s="17">
        <v>1121.923</v>
      </c>
      <c r="H106" s="17">
        <v>1119.8599999999999</v>
      </c>
      <c r="I106" s="18">
        <v>1123.646</v>
      </c>
      <c r="J106" s="19">
        <f t="shared" si="19"/>
        <v>1121.9247999999998</v>
      </c>
      <c r="K106" s="68">
        <v>0</v>
      </c>
      <c r="L106" s="20">
        <v>-124</v>
      </c>
      <c r="M106" s="17">
        <v>-127</v>
      </c>
      <c r="N106" s="17">
        <v>-123</v>
      </c>
      <c r="O106" s="17">
        <v>-126</v>
      </c>
      <c r="P106" s="18">
        <v>-127</v>
      </c>
      <c r="Q106" s="19">
        <f t="shared" si="11"/>
        <v>-125.4</v>
      </c>
      <c r="R106" s="107">
        <v>10</v>
      </c>
      <c r="S106" s="21">
        <f t="shared" si="20"/>
        <v>1.3497113395093279</v>
      </c>
      <c r="T106">
        <f t="shared" si="32"/>
        <v>1.8165902124584949</v>
      </c>
      <c r="V106">
        <f t="shared" si="33"/>
        <v>1123.646</v>
      </c>
      <c r="W106">
        <f t="shared" si="34"/>
        <v>1119.8599999999999</v>
      </c>
      <c r="X106">
        <f t="shared" ref="X106:X115" si="39">V106-J106</f>
        <v>1.7212000000001808</v>
      </c>
      <c r="Y106">
        <f t="shared" ref="Y106:Y115" si="40">J106-W106</f>
        <v>2.0647999999998774</v>
      </c>
      <c r="AA106">
        <f t="shared" si="35"/>
        <v>-123</v>
      </c>
      <c r="AB106">
        <f t="shared" si="36"/>
        <v>-127</v>
      </c>
      <c r="AC106">
        <f t="shared" ref="AC106:AC115" si="41">AA106-Q106</f>
        <v>2.4000000000000057</v>
      </c>
      <c r="AD106">
        <f t="shared" ref="AD106:AD115" si="42">Q106-AB106</f>
        <v>1.5999999999999943</v>
      </c>
      <c r="AF106">
        <f t="shared" si="37"/>
        <v>1.8217207000000639</v>
      </c>
      <c r="AH106">
        <f t="shared" si="38"/>
        <v>3.3</v>
      </c>
    </row>
    <row r="107" spans="3:34" ht="13.2" x14ac:dyDescent="0.25">
      <c r="C107" s="100"/>
      <c r="D107" s="22">
        <v>100</v>
      </c>
      <c r="E107" s="23">
        <v>1534.893</v>
      </c>
      <c r="F107" s="24">
        <v>1534.5219999999999</v>
      </c>
      <c r="G107" s="24">
        <v>1534.384</v>
      </c>
      <c r="H107" s="24">
        <v>1531.0409999999999</v>
      </c>
      <c r="I107" s="25">
        <v>1534.2170000000001</v>
      </c>
      <c r="J107" s="26">
        <f t="shared" si="19"/>
        <v>1533.8114</v>
      </c>
      <c r="K107" s="69">
        <v>0</v>
      </c>
      <c r="L107" s="27">
        <v>-126</v>
      </c>
      <c r="M107" s="24">
        <v>-127</v>
      </c>
      <c r="N107" s="24">
        <v>-126</v>
      </c>
      <c r="O107" s="24">
        <v>-126</v>
      </c>
      <c r="P107" s="25">
        <v>-126</v>
      </c>
      <c r="Q107" s="26">
        <f t="shared" si="11"/>
        <v>-126.2</v>
      </c>
      <c r="R107" s="108"/>
      <c r="S107" s="21">
        <f t="shared" si="20"/>
        <v>1.5686227398581534</v>
      </c>
      <c r="T107">
        <f t="shared" si="32"/>
        <v>0.44721359549995793</v>
      </c>
      <c r="V107">
        <f t="shared" si="33"/>
        <v>1534.893</v>
      </c>
      <c r="W107">
        <f t="shared" si="34"/>
        <v>1531.0409999999999</v>
      </c>
      <c r="X107">
        <f t="shared" si="39"/>
        <v>1.0815999999999804</v>
      </c>
      <c r="Y107">
        <f t="shared" si="40"/>
        <v>2.7704000000001088</v>
      </c>
      <c r="AA107">
        <f t="shared" si="35"/>
        <v>-126</v>
      </c>
      <c r="AB107">
        <f t="shared" si="36"/>
        <v>-127</v>
      </c>
      <c r="AC107">
        <f t="shared" si="41"/>
        <v>0.20000000000000284</v>
      </c>
      <c r="AD107">
        <f t="shared" si="42"/>
        <v>0.79999999999999716</v>
      </c>
      <c r="AF107">
        <f t="shared" si="37"/>
        <v>2.4605773000000997</v>
      </c>
      <c r="AH107">
        <f t="shared" si="38"/>
        <v>0.2</v>
      </c>
    </row>
    <row r="108" spans="3:34" ht="13.2" x14ac:dyDescent="0.25">
      <c r="C108" s="100"/>
      <c r="D108" s="22">
        <v>150</v>
      </c>
      <c r="E108" s="23">
        <v>1933.4490000000001</v>
      </c>
      <c r="F108" s="24">
        <v>1941.326</v>
      </c>
      <c r="G108" s="24">
        <v>1942.6990000000001</v>
      </c>
      <c r="H108" s="24">
        <v>1942.5809999999999</v>
      </c>
      <c r="I108" s="25">
        <v>1943.2850000000001</v>
      </c>
      <c r="J108" s="26">
        <f t="shared" si="19"/>
        <v>1940.6680000000001</v>
      </c>
      <c r="K108" s="69">
        <v>0.28571429999999998</v>
      </c>
      <c r="L108" s="27">
        <v>-128</v>
      </c>
      <c r="M108" s="24">
        <v>-125</v>
      </c>
      <c r="N108" s="24">
        <v>-127</v>
      </c>
      <c r="O108" s="24">
        <v>-127</v>
      </c>
      <c r="P108" s="25">
        <v>-125</v>
      </c>
      <c r="Q108" s="26">
        <f t="shared" si="11"/>
        <v>-126.4</v>
      </c>
      <c r="R108" s="108"/>
      <c r="S108" s="21">
        <f t="shared" si="20"/>
        <v>4.0981747156508401</v>
      </c>
      <c r="T108">
        <f t="shared" si="32"/>
        <v>1.3416407864998738</v>
      </c>
      <c r="V108">
        <f t="shared" si="33"/>
        <v>1943.2850000000001</v>
      </c>
      <c r="W108">
        <f t="shared" si="34"/>
        <v>1933.4490000000001</v>
      </c>
      <c r="X108">
        <f t="shared" si="39"/>
        <v>2.6169999999999618</v>
      </c>
      <c r="Y108">
        <f t="shared" si="40"/>
        <v>7.2190000000000509</v>
      </c>
      <c r="AA108">
        <f t="shared" si="35"/>
        <v>-125</v>
      </c>
      <c r="AB108">
        <f t="shared" si="36"/>
        <v>-128</v>
      </c>
      <c r="AC108">
        <f t="shared" si="41"/>
        <v>1.4000000000000057</v>
      </c>
      <c r="AD108">
        <f t="shared" si="42"/>
        <v>1.5999999999999943</v>
      </c>
      <c r="AF108">
        <f t="shared" si="37"/>
        <v>16.795035999999843</v>
      </c>
      <c r="AH108">
        <f t="shared" si="38"/>
        <v>1.8</v>
      </c>
    </row>
    <row r="109" spans="3:34" ht="13.2" x14ac:dyDescent="0.25">
      <c r="C109" s="100"/>
      <c r="D109" s="22">
        <v>200</v>
      </c>
      <c r="E109" s="23">
        <v>2340.7440000000001</v>
      </c>
      <c r="F109" s="24">
        <v>2348.7550000000001</v>
      </c>
      <c r="G109" s="24">
        <v>2348.4380000000001</v>
      </c>
      <c r="H109" s="24">
        <v>2347.9070000000002</v>
      </c>
      <c r="I109" s="25">
        <v>2344.9989999999998</v>
      </c>
      <c r="J109" s="26">
        <f t="shared" si="19"/>
        <v>2346.1686</v>
      </c>
      <c r="K109" s="69">
        <v>0</v>
      </c>
      <c r="L109" s="27">
        <v>-128</v>
      </c>
      <c r="M109" s="24">
        <v>-125</v>
      </c>
      <c r="N109" s="24">
        <v>-126</v>
      </c>
      <c r="O109" s="24">
        <v>-126</v>
      </c>
      <c r="P109" s="25">
        <v>-126</v>
      </c>
      <c r="Q109" s="26">
        <f t="shared" si="11"/>
        <v>-126.2</v>
      </c>
      <c r="R109" s="108"/>
      <c r="S109" s="21">
        <f t="shared" si="20"/>
        <v>3.3784584206410062</v>
      </c>
      <c r="T109">
        <f t="shared" si="32"/>
        <v>1.0954451150103321</v>
      </c>
      <c r="V109">
        <f t="shared" si="33"/>
        <v>2348.7550000000001</v>
      </c>
      <c r="W109">
        <f t="shared" si="34"/>
        <v>2340.7440000000001</v>
      </c>
      <c r="X109">
        <f t="shared" si="39"/>
        <v>2.5864000000001397</v>
      </c>
      <c r="Y109">
        <f t="shared" si="40"/>
        <v>5.4245999999998276</v>
      </c>
      <c r="AA109">
        <f t="shared" si="35"/>
        <v>-125</v>
      </c>
      <c r="AB109">
        <f t="shared" si="36"/>
        <v>-128</v>
      </c>
      <c r="AC109">
        <f t="shared" si="41"/>
        <v>1.2000000000000028</v>
      </c>
      <c r="AD109">
        <f t="shared" si="42"/>
        <v>1.7999999999999972</v>
      </c>
      <c r="AF109">
        <f t="shared" si="37"/>
        <v>11.413981300000122</v>
      </c>
      <c r="AH109">
        <f t="shared" si="38"/>
        <v>1.1999999999999997</v>
      </c>
    </row>
    <row r="110" spans="3:34" ht="13.8" thickBot="1" x14ac:dyDescent="0.3">
      <c r="C110" s="100"/>
      <c r="D110" s="28">
        <v>250</v>
      </c>
      <c r="E110" s="41">
        <v>2753.7930000000001</v>
      </c>
      <c r="F110" s="42">
        <v>2753.7759999999998</v>
      </c>
      <c r="G110" s="42">
        <v>2753.1239999999998</v>
      </c>
      <c r="H110" s="42">
        <v>2753.2269999999999</v>
      </c>
      <c r="I110" s="43">
        <v>2754.5549999999998</v>
      </c>
      <c r="J110" s="44">
        <f t="shared" si="19"/>
        <v>2753.6949999999997</v>
      </c>
      <c r="K110" s="72">
        <v>0.6875</v>
      </c>
      <c r="L110" s="45">
        <v>-125</v>
      </c>
      <c r="M110" s="42">
        <v>-130</v>
      </c>
      <c r="N110" s="42">
        <v>-128</v>
      </c>
      <c r="O110" s="42">
        <v>-127</v>
      </c>
      <c r="P110" s="43">
        <v>-127</v>
      </c>
      <c r="Q110" s="44">
        <f t="shared" si="11"/>
        <v>-127.4</v>
      </c>
      <c r="R110" s="117"/>
      <c r="S110" s="21">
        <f t="shared" si="20"/>
        <v>0.57026967304953147</v>
      </c>
      <c r="T110">
        <f t="shared" si="32"/>
        <v>1.8165902124584947</v>
      </c>
      <c r="V110">
        <f t="shared" si="33"/>
        <v>2754.5549999999998</v>
      </c>
      <c r="W110">
        <f t="shared" si="34"/>
        <v>2753.1239999999998</v>
      </c>
      <c r="X110">
        <f t="shared" si="39"/>
        <v>0.86000000000012733</v>
      </c>
      <c r="Y110">
        <f t="shared" si="40"/>
        <v>0.57099999999991269</v>
      </c>
      <c r="AA110">
        <f t="shared" si="35"/>
        <v>-125</v>
      </c>
      <c r="AB110">
        <f t="shared" si="36"/>
        <v>-130</v>
      </c>
      <c r="AC110">
        <f t="shared" si="41"/>
        <v>2.4000000000000057</v>
      </c>
      <c r="AD110">
        <f t="shared" si="42"/>
        <v>2.5999999999999943</v>
      </c>
      <c r="AF110">
        <f t="shared" si="37"/>
        <v>0.32520750000001952</v>
      </c>
      <c r="AH110">
        <f t="shared" si="38"/>
        <v>3.2999999999999994</v>
      </c>
    </row>
    <row r="111" spans="3:34" ht="13.8" thickTop="1" x14ac:dyDescent="0.25">
      <c r="C111" s="100"/>
      <c r="D111" s="15">
        <v>50</v>
      </c>
      <c r="E111" s="126" t="s">
        <v>37</v>
      </c>
      <c r="F111" s="121"/>
      <c r="G111" s="121"/>
      <c r="H111" s="121"/>
      <c r="I111" s="121"/>
      <c r="J111" s="121"/>
      <c r="K111" s="121"/>
      <c r="L111" s="121"/>
      <c r="M111" s="121"/>
      <c r="N111" s="121"/>
      <c r="O111" s="121"/>
      <c r="P111" s="121"/>
      <c r="Q111" s="122"/>
      <c r="R111" s="132">
        <v>8</v>
      </c>
      <c r="S111" s="21" t="e">
        <f t="shared" si="20"/>
        <v>#DIV/0!</v>
      </c>
      <c r="T111" t="e">
        <f t="shared" si="32"/>
        <v>#DIV/0!</v>
      </c>
      <c r="V111">
        <f t="shared" si="33"/>
        <v>0</v>
      </c>
      <c r="W111">
        <f t="shared" si="34"/>
        <v>0</v>
      </c>
      <c r="X111">
        <f t="shared" si="39"/>
        <v>0</v>
      </c>
      <c r="Y111">
        <f t="shared" si="40"/>
        <v>0</v>
      </c>
      <c r="AA111">
        <f t="shared" si="35"/>
        <v>0</v>
      </c>
      <c r="AB111">
        <f t="shared" si="36"/>
        <v>0</v>
      </c>
      <c r="AC111">
        <f t="shared" si="41"/>
        <v>0</v>
      </c>
      <c r="AD111">
        <f t="shared" si="42"/>
        <v>0</v>
      </c>
      <c r="AF111" t="e">
        <f t="shared" si="37"/>
        <v>#DIV/0!</v>
      </c>
      <c r="AH111" t="e">
        <f t="shared" si="38"/>
        <v>#DIV/0!</v>
      </c>
    </row>
    <row r="112" spans="3:34" ht="13.2" x14ac:dyDescent="0.25">
      <c r="C112" s="100"/>
      <c r="D112" s="22">
        <v>100</v>
      </c>
      <c r="E112" s="127"/>
      <c r="F112" s="128"/>
      <c r="G112" s="128"/>
      <c r="H112" s="128"/>
      <c r="I112" s="128"/>
      <c r="J112" s="128"/>
      <c r="K112" s="128"/>
      <c r="L112" s="128"/>
      <c r="M112" s="128"/>
      <c r="N112" s="128"/>
      <c r="O112" s="128"/>
      <c r="P112" s="128"/>
      <c r="Q112" s="129"/>
      <c r="R112" s="129"/>
      <c r="S112" s="21" t="e">
        <f t="shared" si="20"/>
        <v>#DIV/0!</v>
      </c>
      <c r="T112" t="e">
        <f t="shared" si="32"/>
        <v>#DIV/0!</v>
      </c>
      <c r="V112">
        <f t="shared" si="33"/>
        <v>0</v>
      </c>
      <c r="W112">
        <f t="shared" si="34"/>
        <v>0</v>
      </c>
      <c r="X112">
        <f t="shared" si="39"/>
        <v>0</v>
      </c>
      <c r="Y112">
        <f t="shared" si="40"/>
        <v>0</v>
      </c>
      <c r="AA112">
        <f t="shared" si="35"/>
        <v>0</v>
      </c>
      <c r="AB112">
        <f t="shared" si="36"/>
        <v>0</v>
      </c>
      <c r="AC112">
        <f t="shared" si="41"/>
        <v>0</v>
      </c>
      <c r="AD112">
        <f t="shared" si="42"/>
        <v>0</v>
      </c>
      <c r="AF112" t="e">
        <f t="shared" si="37"/>
        <v>#DIV/0!</v>
      </c>
      <c r="AH112" t="e">
        <f t="shared" si="38"/>
        <v>#DIV/0!</v>
      </c>
    </row>
    <row r="113" spans="3:34" ht="13.2" x14ac:dyDescent="0.25">
      <c r="C113" s="100"/>
      <c r="D113" s="22">
        <v>150</v>
      </c>
      <c r="E113" s="127"/>
      <c r="F113" s="128"/>
      <c r="G113" s="128"/>
      <c r="H113" s="128"/>
      <c r="I113" s="128"/>
      <c r="J113" s="128"/>
      <c r="K113" s="128"/>
      <c r="L113" s="128"/>
      <c r="M113" s="128"/>
      <c r="N113" s="128"/>
      <c r="O113" s="128"/>
      <c r="P113" s="128"/>
      <c r="Q113" s="129"/>
      <c r="R113" s="129"/>
      <c r="S113" s="21" t="e">
        <f t="shared" si="20"/>
        <v>#DIV/0!</v>
      </c>
      <c r="T113" t="e">
        <f t="shared" si="32"/>
        <v>#DIV/0!</v>
      </c>
      <c r="V113">
        <f t="shared" si="33"/>
        <v>0</v>
      </c>
      <c r="W113">
        <f t="shared" si="34"/>
        <v>0</v>
      </c>
      <c r="X113">
        <f t="shared" si="39"/>
        <v>0</v>
      </c>
      <c r="Y113">
        <f t="shared" si="40"/>
        <v>0</v>
      </c>
      <c r="AA113">
        <f t="shared" si="35"/>
        <v>0</v>
      </c>
      <c r="AB113">
        <f t="shared" si="36"/>
        <v>0</v>
      </c>
      <c r="AC113">
        <f t="shared" si="41"/>
        <v>0</v>
      </c>
      <c r="AD113">
        <f t="shared" si="42"/>
        <v>0</v>
      </c>
      <c r="AF113" t="e">
        <f t="shared" si="37"/>
        <v>#DIV/0!</v>
      </c>
      <c r="AH113" t="e">
        <f t="shared" si="38"/>
        <v>#DIV/0!</v>
      </c>
    </row>
    <row r="114" spans="3:34" ht="13.2" x14ac:dyDescent="0.25">
      <c r="C114" s="100"/>
      <c r="D114" s="22">
        <v>200</v>
      </c>
      <c r="E114" s="127"/>
      <c r="F114" s="128"/>
      <c r="G114" s="128"/>
      <c r="H114" s="128"/>
      <c r="I114" s="128"/>
      <c r="J114" s="128"/>
      <c r="K114" s="128"/>
      <c r="L114" s="128"/>
      <c r="M114" s="128"/>
      <c r="N114" s="128"/>
      <c r="O114" s="128"/>
      <c r="P114" s="128"/>
      <c r="Q114" s="129"/>
      <c r="R114" s="129"/>
      <c r="S114" s="21" t="e">
        <f t="shared" si="20"/>
        <v>#DIV/0!</v>
      </c>
      <c r="T114" t="e">
        <f t="shared" si="32"/>
        <v>#DIV/0!</v>
      </c>
      <c r="V114">
        <f t="shared" si="33"/>
        <v>0</v>
      </c>
      <c r="W114">
        <f t="shared" si="34"/>
        <v>0</v>
      </c>
      <c r="X114">
        <f t="shared" si="39"/>
        <v>0</v>
      </c>
      <c r="Y114">
        <f t="shared" si="40"/>
        <v>0</v>
      </c>
      <c r="AA114">
        <f t="shared" si="35"/>
        <v>0</v>
      </c>
      <c r="AB114">
        <f t="shared" si="36"/>
        <v>0</v>
      </c>
      <c r="AC114">
        <f t="shared" si="41"/>
        <v>0</v>
      </c>
      <c r="AD114">
        <f t="shared" si="42"/>
        <v>0</v>
      </c>
      <c r="AF114" t="e">
        <f t="shared" si="37"/>
        <v>#DIV/0!</v>
      </c>
      <c r="AH114" t="e">
        <f t="shared" si="38"/>
        <v>#DIV/0!</v>
      </c>
    </row>
    <row r="115" spans="3:34" ht="13.8" thickBot="1" x14ac:dyDescent="0.3">
      <c r="C115" s="101"/>
      <c r="D115" s="28">
        <v>250</v>
      </c>
      <c r="E115" s="125"/>
      <c r="F115" s="130"/>
      <c r="G115" s="130"/>
      <c r="H115" s="130"/>
      <c r="I115" s="130"/>
      <c r="J115" s="130"/>
      <c r="K115" s="130"/>
      <c r="L115" s="130"/>
      <c r="M115" s="130"/>
      <c r="N115" s="130"/>
      <c r="O115" s="130"/>
      <c r="P115" s="130"/>
      <c r="Q115" s="131"/>
      <c r="R115" s="131"/>
      <c r="S115" s="67" t="e">
        <f t="shared" si="20"/>
        <v>#DIV/0!</v>
      </c>
      <c r="T115" t="e">
        <f t="shared" si="32"/>
        <v>#DIV/0!</v>
      </c>
      <c r="V115">
        <f t="shared" si="33"/>
        <v>0</v>
      </c>
      <c r="W115">
        <f t="shared" si="34"/>
        <v>0</v>
      </c>
      <c r="X115">
        <f t="shared" si="39"/>
        <v>0</v>
      </c>
      <c r="Y115">
        <f t="shared" si="40"/>
        <v>0</v>
      </c>
      <c r="AA115">
        <f t="shared" si="35"/>
        <v>0</v>
      </c>
      <c r="AB115">
        <f t="shared" si="36"/>
        <v>0</v>
      </c>
      <c r="AC115">
        <f t="shared" si="41"/>
        <v>0</v>
      </c>
      <c r="AD115">
        <f t="shared" si="42"/>
        <v>0</v>
      </c>
      <c r="AF115" t="e">
        <f t="shared" si="37"/>
        <v>#DIV/0!</v>
      </c>
      <c r="AH115" t="e">
        <f t="shared" si="38"/>
        <v>#DIV/0!</v>
      </c>
    </row>
  </sheetData>
  <mergeCells count="41">
    <mergeCell ref="S39:S40"/>
    <mergeCell ref="R41:R45"/>
    <mergeCell ref="R46:R50"/>
    <mergeCell ref="S4:S5"/>
    <mergeCell ref="C6:C20"/>
    <mergeCell ref="R26:R30"/>
    <mergeCell ref="R6:R10"/>
    <mergeCell ref="R21:R25"/>
    <mergeCell ref="R11:R15"/>
    <mergeCell ref="R16:R20"/>
    <mergeCell ref="E4:J4"/>
    <mergeCell ref="K4:K5"/>
    <mergeCell ref="L4:Q4"/>
    <mergeCell ref="R4:R5"/>
    <mergeCell ref="C86:C100"/>
    <mergeCell ref="C101:C115"/>
    <mergeCell ref="C21:C30"/>
    <mergeCell ref="C31:C34"/>
    <mergeCell ref="R31:R34"/>
    <mergeCell ref="R39:R40"/>
    <mergeCell ref="K39:K40"/>
    <mergeCell ref="L39:Q39"/>
    <mergeCell ref="C41:C55"/>
    <mergeCell ref="C56:C70"/>
    <mergeCell ref="C71:C85"/>
    <mergeCell ref="T39:T40"/>
    <mergeCell ref="E111:Q115"/>
    <mergeCell ref="R111:R115"/>
    <mergeCell ref="R51:R55"/>
    <mergeCell ref="R56:R60"/>
    <mergeCell ref="R61:R65"/>
    <mergeCell ref="R66:R70"/>
    <mergeCell ref="R71:R75"/>
    <mergeCell ref="R76:R80"/>
    <mergeCell ref="R81:R85"/>
    <mergeCell ref="R86:R90"/>
    <mergeCell ref="R91:R95"/>
    <mergeCell ref="R96:R100"/>
    <mergeCell ref="R101:R105"/>
    <mergeCell ref="R106:R110"/>
    <mergeCell ref="E39:J3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28FDA-69D4-482E-8DF9-1FBFEF1704A3}">
  <dimension ref="A2"/>
  <sheetViews>
    <sheetView tabSelected="1" zoomScale="70" zoomScaleNormal="70" workbookViewId="0">
      <selection activeCell="X118" sqref="X118"/>
    </sheetView>
  </sheetViews>
  <sheetFormatPr defaultRowHeight="13.2" x14ac:dyDescent="0.25"/>
  <sheetData>
    <row r="2" spans="1:1" x14ac:dyDescent="0.25">
      <c r="A2" t="s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DETI_Indoor</vt:lpstr>
      <vt:lpstr>Outdoor</vt:lpstr>
      <vt:lpstr>Gráficos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Matilde Costa</dc:creator>
  <cp:keywords/>
  <dc:description/>
  <cp:lastModifiedBy>Matilde Costa</cp:lastModifiedBy>
  <cp:revision/>
  <dcterms:created xsi:type="dcterms:W3CDTF">2023-01-04T19:00:38Z</dcterms:created>
  <dcterms:modified xsi:type="dcterms:W3CDTF">2023-01-05T17:48:19Z</dcterms:modified>
  <cp:category/>
  <cp:contentStatus/>
</cp:coreProperties>
</file>