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D8109E28-5FE4-4E6C-91FC-70533D1661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11" i="1"/>
  <c r="N10" i="1"/>
  <c r="N9" i="1"/>
  <c r="N6" i="1"/>
  <c r="N8" i="1"/>
  <c r="N7" i="1"/>
  <c r="J4" i="1" a="1"/>
  <c r="J4" i="1"/>
  <c r="I4" i="1" a="1"/>
  <c r="I4" i="1"/>
  <c r="G4" i="1" a="1"/>
  <c r="G4" i="1"/>
  <c r="H4" i="1" s="1"/>
  <c r="K4" i="1" s="1"/>
  <c r="H11" i="1" l="1"/>
  <c r="K11" i="1" s="1"/>
  <c r="H10" i="1"/>
  <c r="K10" i="1" s="1"/>
  <c r="H9" i="1"/>
  <c r="K9" i="1" s="1"/>
  <c r="H8" i="1"/>
  <c r="K8" i="1" s="1"/>
  <c r="H7" i="1"/>
  <c r="K7" i="1" s="1"/>
  <c r="H6" i="1"/>
  <c r="K6" i="1" s="1"/>
  <c r="H5" i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<sst xmlns="http://schemas.openxmlformats.org/spreadsheetml/2006/main" count="76" uniqueCount="46">
  <si>
    <t>RUT</t>
  </si>
  <si>
    <t>Nombre</t>
  </si>
  <si>
    <t>Sueldo</t>
  </si>
  <si>
    <t>AFP</t>
  </si>
  <si>
    <t>Isapre</t>
  </si>
  <si>
    <t>Escalafon</t>
  </si>
  <si>
    <t>Gratific.</t>
  </si>
  <si>
    <t>Sueldo Imp.</t>
  </si>
  <si>
    <t>Desc. Isapre</t>
  </si>
  <si>
    <t>Desc. AFP</t>
  </si>
  <si>
    <t>Sueldo Liq</t>
  </si>
  <si>
    <t>11111111-1</t>
  </si>
  <si>
    <t>Mario Soto</t>
  </si>
  <si>
    <t>Habitat</t>
  </si>
  <si>
    <t>Fonasa</t>
  </si>
  <si>
    <t>A</t>
  </si>
  <si>
    <t>Liquidacion empleado</t>
  </si>
  <si>
    <t>22222222-2</t>
  </si>
  <si>
    <t>Rodrigo Reyes</t>
  </si>
  <si>
    <t>Cuprum</t>
  </si>
  <si>
    <t>Promepart</t>
  </si>
  <si>
    <t>C</t>
  </si>
  <si>
    <t>rut</t>
  </si>
  <si>
    <t>33333333-3</t>
  </si>
  <si>
    <t>Luis Castillo</t>
  </si>
  <si>
    <t>Consalud</t>
  </si>
  <si>
    <t>B</t>
  </si>
  <si>
    <t>nombre</t>
  </si>
  <si>
    <t>44444444-4</t>
  </si>
  <si>
    <t>Angela Perez</t>
  </si>
  <si>
    <t>Planvital</t>
  </si>
  <si>
    <t>sueldo imp</t>
  </si>
  <si>
    <t>55555555-5</t>
  </si>
  <si>
    <t>Jorge Ortiz</t>
  </si>
  <si>
    <t>gratificacion</t>
  </si>
  <si>
    <t>66666666-6</t>
  </si>
  <si>
    <t>Eduardo Pavez</t>
  </si>
  <si>
    <t>77777777-7</t>
  </si>
  <si>
    <t>Jaime Toro</t>
  </si>
  <si>
    <t>Desc. Afp</t>
  </si>
  <si>
    <t>88888888-8</t>
  </si>
  <si>
    <t>Mari Lepe</t>
  </si>
  <si>
    <t>Sueldo liq</t>
  </si>
  <si>
    <t>Glosa</t>
  </si>
  <si>
    <t xml:space="preserve">Isapre </t>
  </si>
  <si>
    <t>Descto.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</si>
</sst>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9" fontId="0" fillId="0" borderId="1" xfId="0" applyNumberFormat="1" applyBorder="1"/>
    <xf numFmtId="0" fontId="0" fillId="4" borderId="1" xfId="0" applyFill="1" applyBorder="1"/>
    <xf numFmtId="0" fontId="1" fillId="2" borderId="0" xfId="0" quotePrefix="1" applyFont="1" applyFill="1"/>
    <xf numFmtId="3" fontId="0" fillId="2" borderId="1" xfId="0" applyNumberFormat="1" applyFill="1" applyBorder="1"/>
    <xf numFmtId="0" fontId="1" fillId="0" borderId="1" xfId="0" quotePrefix="1" applyFont="1" applyBorder="1"/>
    <xf numFmtId="3" fontId="0" fillId="3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7"/>
  <sheetViews>
    <sheetView tabSelected="1" topLeftCell="A2" workbookViewId="0">
      <selection activeCell="N14" sqref="N14"/>
    </sheetView>
  </sheetViews>
  <sheetFormatPr defaultRowHeight="15"/>
  <cols>
    <col min="1" max="1" width="12.5703125" customWidth="1"/>
    <col min="2" max="2" width="12.85546875" customWidth="1"/>
    <col min="7" max="7" width="11.42578125" customWidth="1"/>
    <col min="8" max="8" width="12.7109375" customWidth="1"/>
    <col min="9" max="9" width="11.85546875" customWidth="1"/>
    <col min="10" max="10" width="11.42578125" customWidth="1"/>
    <col min="11" max="11" width="11.5703125" customWidth="1"/>
    <col min="13" max="13" width="11.5703125" customWidth="1"/>
    <col min="14" max="14" width="11.85546875" customWidth="1"/>
  </cols>
  <sheetData>
    <row r="3" spans="1:1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4">
      <c r="A4" s="1" t="s">
        <v>11</v>
      </c>
      <c r="B4" s="1" t="s">
        <v>12</v>
      </c>
      <c r="C4" s="2">
        <v>123568</v>
      </c>
      <c r="D4" s="1" t="s">
        <v>13</v>
      </c>
      <c r="E4" s="1" t="s">
        <v>14</v>
      </c>
      <c r="F4" s="1" t="s">
        <v>15</v>
      </c>
      <c r="G4" s="7" cm="1">
        <f t="array" ref="G4:G11">_xlfn.IFS(F4:F11="A",C4:C11*I15, F4:F11="B",C4:C11*I16, F4:F11="C",C4:C11*I17 )</f>
        <v>8649.76</v>
      </c>
      <c r="H4" s="8">
        <f>C4+G4</f>
        <v>132217.76</v>
      </c>
      <c r="I4" s="3" cm="1">
        <f t="array" ref="I4:I11">_xlfn.IFS(E4:E11="Fonasa",C4:C11*C15,  E4:E11="Promepart",C4:C11*C16,  E4:E11="Consalud",C4:C11*C17)</f>
        <v>7414.08</v>
      </c>
      <c r="J4" s="3" cm="1">
        <f t="array" ref="J4:J11">_xlfn.IFS(D4:D11="Habitat",C4:C11*F15, D4:D11="Planvital",C4:C11*F16, D4:D11="Cuprum",C4:C11*F17)</f>
        <v>14828.16</v>
      </c>
      <c r="K4" s="8">
        <f>H4-I4-J4</f>
        <v>109975.52</v>
      </c>
      <c r="M4" s="10" t="s">
        <v>16</v>
      </c>
      <c r="N4" s="10"/>
    </row>
    <row r="5" spans="1:14">
      <c r="A5" s="1" t="s">
        <v>17</v>
      </c>
      <c r="B5" s="1" t="s">
        <v>18</v>
      </c>
      <c r="C5" s="2">
        <v>536987</v>
      </c>
      <c r="D5" s="1" t="s">
        <v>19</v>
      </c>
      <c r="E5" s="1" t="s">
        <v>20</v>
      </c>
      <c r="F5" s="1" t="s">
        <v>21</v>
      </c>
      <c r="G5" s="3">
        <v>53698.700000000004</v>
      </c>
      <c r="H5" s="8">
        <f t="shared" ref="H5:H11" si="0">C5+G5</f>
        <v>590685.69999999995</v>
      </c>
      <c r="I5" s="3">
        <v>42958.96</v>
      </c>
      <c r="J5" s="3">
        <v>75178.180000000008</v>
      </c>
      <c r="K5" s="8">
        <f t="shared" ref="K5:K11" si="1">H5-I5-J5</f>
        <v>472548.56</v>
      </c>
      <c r="M5" s="1" t="s">
        <v>22</v>
      </c>
      <c r="N5" s="1" t="s">
        <v>11</v>
      </c>
    </row>
    <row r="6" spans="1:14">
      <c r="A6" s="1" t="s">
        <v>23</v>
      </c>
      <c r="B6" s="1" t="s">
        <v>24</v>
      </c>
      <c r="C6" s="2">
        <v>257894</v>
      </c>
      <c r="D6" s="1" t="s">
        <v>19</v>
      </c>
      <c r="E6" s="1" t="s">
        <v>25</v>
      </c>
      <c r="F6" s="1" t="s">
        <v>26</v>
      </c>
      <c r="G6" s="3">
        <v>20631.52</v>
      </c>
      <c r="H6" s="8">
        <f t="shared" si="0"/>
        <v>278525.52</v>
      </c>
      <c r="I6" s="3">
        <v>18052.580000000002</v>
      </c>
      <c r="J6" s="3">
        <v>36105.160000000003</v>
      </c>
      <c r="K6" s="8">
        <f t="shared" si="1"/>
        <v>224367.78</v>
      </c>
      <c r="M6" s="1" t="s">
        <v>27</v>
      </c>
      <c r="N6" s="9" t="str">
        <f>INDEX(B4:B11, MATCH(N5,A4:A11,0))</f>
        <v>Mario Soto</v>
      </c>
    </row>
    <row r="7" spans="1:14">
      <c r="A7" s="1" t="s">
        <v>28</v>
      </c>
      <c r="B7" s="1" t="s">
        <v>29</v>
      </c>
      <c r="C7" s="2">
        <v>254698</v>
      </c>
      <c r="D7" s="1" t="s">
        <v>30</v>
      </c>
      <c r="E7" s="1" t="s">
        <v>20</v>
      </c>
      <c r="F7" s="1" t="s">
        <v>21</v>
      </c>
      <c r="G7" s="3">
        <v>25469.800000000003</v>
      </c>
      <c r="H7" s="8">
        <f t="shared" si="0"/>
        <v>280167.8</v>
      </c>
      <c r="I7" s="3">
        <v>20375.84</v>
      </c>
      <c r="J7" s="3">
        <v>25469.800000000003</v>
      </c>
      <c r="K7" s="8">
        <f t="shared" si="1"/>
        <v>234322.15999999997</v>
      </c>
      <c r="M7" s="1" t="s">
        <v>31</v>
      </c>
      <c r="N7" s="1">
        <f>INDEX(H4:H11, MATCH(N5,A4:A11,0))</f>
        <v>132217.76</v>
      </c>
    </row>
    <row r="8" spans="1:14">
      <c r="A8" s="1" t="s">
        <v>32</v>
      </c>
      <c r="B8" s="1" t="s">
        <v>33</v>
      </c>
      <c r="C8" s="2">
        <v>236984</v>
      </c>
      <c r="D8" s="1" t="s">
        <v>13</v>
      </c>
      <c r="E8" s="1" t="s">
        <v>14</v>
      </c>
      <c r="F8" s="1" t="s">
        <v>21</v>
      </c>
      <c r="G8" s="3">
        <v>23698.400000000001</v>
      </c>
      <c r="H8" s="8">
        <f t="shared" si="0"/>
        <v>260682.4</v>
      </c>
      <c r="I8" s="3">
        <v>14219.039999999999</v>
      </c>
      <c r="J8" s="3">
        <v>28438.079999999998</v>
      </c>
      <c r="K8" s="8">
        <f t="shared" si="1"/>
        <v>218025.28</v>
      </c>
      <c r="M8" s="1" t="s">
        <v>34</v>
      </c>
      <c r="N8" s="1">
        <f>INDEX(G4:G11, MATCH(N5,A4:A11,0))</f>
        <v>8649.76</v>
      </c>
    </row>
    <row r="9" spans="1:14">
      <c r="A9" s="1" t="s">
        <v>35</v>
      </c>
      <c r="B9" s="1" t="s">
        <v>36</v>
      </c>
      <c r="C9" s="2">
        <v>986547</v>
      </c>
      <c r="D9" s="1" t="s">
        <v>13</v>
      </c>
      <c r="E9" s="1" t="s">
        <v>25</v>
      </c>
      <c r="F9" s="1" t="s">
        <v>26</v>
      </c>
      <c r="G9" s="3">
        <v>78923.759999999995</v>
      </c>
      <c r="H9" s="8">
        <f t="shared" si="0"/>
        <v>1065470.76</v>
      </c>
      <c r="I9" s="3">
        <v>69058.290000000008</v>
      </c>
      <c r="J9" s="3">
        <v>118385.64</v>
      </c>
      <c r="K9" s="8">
        <f t="shared" si="1"/>
        <v>878026.83</v>
      </c>
      <c r="M9" s="1" t="s">
        <v>8</v>
      </c>
      <c r="N9" s="9">
        <f>INDEX(I4:I11, MATCH(N5,A4:A11,0))</f>
        <v>7414.08</v>
      </c>
    </row>
    <row r="10" spans="1:14">
      <c r="A10" s="1" t="s">
        <v>37</v>
      </c>
      <c r="B10" s="1" t="s">
        <v>38</v>
      </c>
      <c r="C10" s="2">
        <v>563241</v>
      </c>
      <c r="D10" s="1" t="s">
        <v>30</v>
      </c>
      <c r="E10" s="1" t="s">
        <v>25</v>
      </c>
      <c r="F10" s="1" t="s">
        <v>15</v>
      </c>
      <c r="G10" s="3">
        <v>39426.870000000003</v>
      </c>
      <c r="H10" s="8">
        <f t="shared" si="0"/>
        <v>602667.87</v>
      </c>
      <c r="I10" s="3">
        <v>39426.870000000003</v>
      </c>
      <c r="J10" s="3">
        <v>56324.100000000006</v>
      </c>
      <c r="K10" s="8">
        <f t="shared" si="1"/>
        <v>506916.9</v>
      </c>
      <c r="M10" s="1" t="s">
        <v>39</v>
      </c>
      <c r="N10" s="9">
        <f>INDEX(J4:J11, MATCH(N5,A4:A11,0))</f>
        <v>14828.16</v>
      </c>
    </row>
    <row r="11" spans="1:14">
      <c r="A11" s="1" t="s">
        <v>40</v>
      </c>
      <c r="B11" s="1" t="s">
        <v>41</v>
      </c>
      <c r="C11" s="2">
        <v>235689</v>
      </c>
      <c r="D11" s="1" t="s">
        <v>13</v>
      </c>
      <c r="E11" s="1" t="s">
        <v>14</v>
      </c>
      <c r="F11" s="1" t="s">
        <v>15</v>
      </c>
      <c r="G11" s="3">
        <v>16498.230000000003</v>
      </c>
      <c r="H11" s="8">
        <f t="shared" si="0"/>
        <v>252187.23</v>
      </c>
      <c r="I11" s="3">
        <v>14141.34</v>
      </c>
      <c r="J11" s="3">
        <v>28282.68</v>
      </c>
      <c r="K11" s="8">
        <f t="shared" si="1"/>
        <v>209763.21000000002</v>
      </c>
      <c r="M11" s="1" t="s">
        <v>42</v>
      </c>
      <c r="N11" s="9">
        <f>INDEX(K4:K11, MATCH(N5,A4:A11,0))</f>
        <v>109975.52</v>
      </c>
    </row>
    <row r="12" spans="1:14">
      <c r="M12" s="1"/>
      <c r="N12" s="1"/>
    </row>
    <row r="13" spans="1:14">
      <c r="M13" s="1" t="s">
        <v>43</v>
      </c>
      <c r="N13" s="1" t="str">
        <f>CONCATENATE("el señor ",N6, " tiene un sueldo liquido de: ", N11)</f>
        <v>el señor Mario Soto tiene un sueldo liquido de: 109975,52</v>
      </c>
    </row>
    <row r="14" spans="1:14">
      <c r="B14" s="6" t="s">
        <v>44</v>
      </c>
      <c r="C14" s="6" t="s">
        <v>45</v>
      </c>
      <c r="E14" s="6" t="s">
        <v>3</v>
      </c>
      <c r="F14" s="6" t="s">
        <v>45</v>
      </c>
      <c r="H14" s="6" t="s">
        <v>5</v>
      </c>
      <c r="I14" s="6" t="s">
        <v>6</v>
      </c>
    </row>
    <row r="15" spans="1:14">
      <c r="B15" s="1" t="s">
        <v>14</v>
      </c>
      <c r="C15" s="5">
        <v>0.06</v>
      </c>
      <c r="E15" s="1" t="s">
        <v>13</v>
      </c>
      <c r="F15" s="5">
        <v>0.12</v>
      </c>
      <c r="H15" s="1" t="s">
        <v>15</v>
      </c>
      <c r="I15" s="5">
        <v>7.0000000000000007E-2</v>
      </c>
    </row>
    <row r="16" spans="1:14">
      <c r="B16" s="1" t="s">
        <v>20</v>
      </c>
      <c r="C16" s="5">
        <v>0.08</v>
      </c>
      <c r="E16" s="1" t="s">
        <v>30</v>
      </c>
      <c r="F16" s="5">
        <v>0.1</v>
      </c>
      <c r="H16" s="1" t="s">
        <v>26</v>
      </c>
      <c r="I16" s="5">
        <v>0.08</v>
      </c>
    </row>
    <row r="17" spans="2:9">
      <c r="B17" s="1" t="s">
        <v>25</v>
      </c>
      <c r="C17" s="5">
        <v>7.0000000000000007E-2</v>
      </c>
      <c r="E17" s="1" t="s">
        <v>19</v>
      </c>
      <c r="F17" s="5">
        <v>0.14000000000000001</v>
      </c>
      <c r="H17" s="1" t="s">
        <v>21</v>
      </c>
      <c r="I17" s="5">
        <v>0.1</v>
      </c>
    </row>
  </sheetData>
  <mergeCells count="1"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2023-04-07T04:44:52Z</dcterms:created>
  <dcterms:modified xsi:type="dcterms:W3CDTF">2023-04-07T06:03:26Z</dcterms:modified>
  <cp:category/>
  <cp:contentStatus/>
</cp:coreProperties>
</file>