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6323ec1da48152/Escritorio/EPICODE CORSO/EXCEL/"/>
    </mc:Choice>
  </mc:AlternateContent>
  <xr:revisionPtr revIDLastSave="18" documentId="8_{2ECEF605-C84C-4EA7-BC88-70B6A95E728B}" xr6:coauthVersionLast="47" xr6:coauthVersionMax="47" xr10:uidLastSave="{06BF12F4-0098-47F9-B6B0-B5EEC82A43DA}"/>
  <bookViews>
    <workbookView xWindow="-108" yWindow="-108" windowWidth="23256" windowHeight="12456" firstSheet="2" activeTab="2" xr2:uid="{56CF1872-D6A2-4556-AE32-F13FFC7EB496}"/>
  </bookViews>
  <sheets>
    <sheet name="Foglio1" sheetId="1" r:id="rId1"/>
    <sheet name="Foglio2" sheetId="2" r:id="rId2"/>
    <sheet name="Foglio3" sheetId="3" r:id="rId3"/>
    <sheet name="Foglio4" sheetId="4" r:id="rId4"/>
    <sheet name="data" sheetId="5" r:id="rId5"/>
    <sheet name="testo" sheetId="6" r:id="rId6"/>
  </sheets>
  <definedNames>
    <definedName name="_xlnm._FilterDatabase" localSheetId="2" hidden="1">Foglio3!$A$1:$G$21</definedName>
    <definedName name="Mese">Foglio3!$A$2:$A$1048576</definedName>
    <definedName name="plus">Foglio3!$G:$G</definedName>
    <definedName name="Premio">Foglio3!$C$2:$C$1048576</definedName>
    <definedName name="Regione">Foglio3!$D$2:$D$1048576</definedName>
    <definedName name="sconto">Foglio3!$J$2</definedName>
    <definedName name="Stipendio">Foglio3!$B$2:$B$1048576</definedName>
    <definedName name="totale">Foglio3!$F:$F</definedName>
    <definedName name="Venditore">Foglio3!$E$2:$E$1048576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" l="1"/>
  <c r="C3" i="5"/>
  <c r="B13" i="6"/>
  <c r="D13" i="6"/>
  <c r="G14" i="6"/>
  <c r="G12" i="6"/>
  <c r="E13" i="6"/>
  <c r="D14" i="6"/>
  <c r="D15" i="6"/>
  <c r="D16" i="6"/>
  <c r="C14" i="6"/>
  <c r="C15" i="6"/>
  <c r="C16" i="6"/>
  <c r="C13" i="6"/>
  <c r="B14" i="6"/>
  <c r="B15" i="6"/>
  <c r="B16" i="6"/>
  <c r="G3" i="6"/>
  <c r="G4" i="6"/>
  <c r="G5" i="6"/>
  <c r="G6" i="6"/>
  <c r="G2" i="6"/>
  <c r="F3" i="6"/>
  <c r="F4" i="6"/>
  <c r="F5" i="6"/>
  <c r="F6" i="6"/>
  <c r="F2" i="6"/>
  <c r="B2" i="6"/>
  <c r="G17" i="6"/>
  <c r="G16" i="6"/>
  <c r="G15" i="6"/>
  <c r="D3" i="5"/>
  <c r="B3" i="5"/>
  <c r="A5" i="5"/>
  <c r="A4" i="5"/>
  <c r="G2" i="5"/>
  <c r="F2" i="5"/>
  <c r="D2" i="5"/>
  <c r="B2" i="5"/>
  <c r="J12" i="3" a="1"/>
  <c r="J12" i="3" s="1"/>
  <c r="J6" i="3"/>
  <c r="F11" i="3"/>
  <c r="G11" i="3" s="1"/>
  <c r="F15" i="3"/>
  <c r="G15" i="3" s="1"/>
  <c r="F18" i="3"/>
  <c r="G18" i="3" s="1"/>
  <c r="F2" i="3"/>
  <c r="F4" i="3"/>
  <c r="G4" i="3" s="1"/>
  <c r="F9" i="3"/>
  <c r="G9" i="3" s="1"/>
  <c r="F12" i="3"/>
  <c r="G12" i="3" s="1"/>
  <c r="F16" i="3"/>
  <c r="G16" i="3" s="1"/>
  <c r="F20" i="3"/>
  <c r="G20" i="3" s="1"/>
  <c r="F5" i="3"/>
  <c r="G5" i="3" s="1"/>
  <c r="F7" i="3"/>
  <c r="G7" i="3" s="1"/>
  <c r="F13" i="3"/>
  <c r="G13" i="3" s="1"/>
  <c r="F17" i="3"/>
  <c r="G17" i="3" s="1"/>
  <c r="F21" i="3"/>
  <c r="G21" i="3" s="1"/>
  <c r="F3" i="3"/>
  <c r="G3" i="3" s="1"/>
  <c r="F6" i="3"/>
  <c r="G6" i="3" s="1"/>
  <c r="F8" i="3"/>
  <c r="G8" i="3" s="1"/>
  <c r="F14" i="3"/>
  <c r="G14" i="3" s="1"/>
  <c r="F19" i="3"/>
  <c r="G19" i="3" s="1"/>
  <c r="F10" i="3"/>
  <c r="G10" i="3" s="1"/>
  <c r="B2" i="4"/>
  <c r="B1" i="4"/>
  <c r="K20" i="3"/>
  <c r="K19" i="3"/>
  <c r="K18" i="3"/>
  <c r="K17" i="3"/>
  <c r="J9" i="3"/>
  <c r="C3" i="2"/>
  <c r="B4" i="2"/>
  <c r="J22" i="3" l="1" a="1"/>
  <c r="J22" i="3" s="1"/>
  <c r="J24" i="3" s="1"/>
  <c r="G2" i="3"/>
  <c r="J3" i="3"/>
  <c r="K1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<sst xmlns="http://schemas.openxmlformats.org/spreadsheetml/2006/main" count="127" uniqueCount="85">
  <si>
    <t>c4</t>
  </si>
  <si>
    <t>nomedifoglio!colonnariga</t>
  </si>
  <si>
    <t>colonnariga</t>
  </si>
  <si>
    <t>foglio2!c4</t>
  </si>
  <si>
    <t>[nomefile]nomefoglio!colonnariga</t>
  </si>
  <si>
    <t>[pippo.xlsx]foglio2!c4</t>
  </si>
  <si>
    <t>indirizo</t>
  </si>
  <si>
    <t>ciao</t>
  </si>
  <si>
    <t>contenuto e quelo nella barra fx</t>
  </si>
  <si>
    <t>formato terzo punto</t>
  </si>
  <si>
    <t>Mese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</si>
  <si>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</si>
  <si>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</si>
  <si>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</si>
  <si>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</si>
  <si>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</si>
  <si>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</si>
  <si>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</si>
  <si>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</si>
  <si>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</si>
  <si>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</si>
  <si>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</si>
  <si>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</si>
  <si>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Gennaio</t>
  </si>
  <si>
    <t>Stipendio</t>
  </si>
  <si>
    <t>Premio</t>
  </si>
  <si>
    <t>Regione</t>
  </si>
  <si>
    <t>Sicilia</t>
  </si>
  <si>
    <t>Lombardia</t>
  </si>
  <si>
    <t>Lazzio</t>
  </si>
  <si>
    <t>Toscana</t>
  </si>
  <si>
    <t>Venditore</t>
  </si>
  <si>
    <t>Titto spalla</t>
  </si>
  <si>
    <t xml:space="preserve">Harry Potter </t>
  </si>
  <si>
    <t>Anna Rosso</t>
  </si>
  <si>
    <t>oscar Bianco</t>
  </si>
  <si>
    <t>somma colona nominative</t>
  </si>
  <si>
    <t>somma</t>
  </si>
  <si>
    <t>media</t>
  </si>
  <si>
    <t>min</t>
  </si>
  <si>
    <t>max</t>
  </si>
  <si>
    <t>conta numeri</t>
  </si>
  <si>
    <t>totale s</t>
  </si>
  <si>
    <t>plus</t>
  </si>
  <si>
    <t>valore variabile</t>
  </si>
  <si>
    <t>indirizamento asoluto</t>
  </si>
  <si>
    <t>somma nome</t>
  </si>
  <si>
    <t>evitare el uso$</t>
  </si>
  <si>
    <t>nomino casella sconto per</t>
  </si>
  <si>
    <t>desde asta meto :</t>
  </si>
  <si>
    <t>lo uso  ; pe solo due elementi</t>
  </si>
  <si>
    <t>sutotale</t>
  </si>
  <si>
    <t>percentuale</t>
  </si>
  <si>
    <t>anno</t>
  </si>
  <si>
    <t>mese</t>
  </si>
  <si>
    <t>giorno</t>
  </si>
  <si>
    <t>oggi</t>
  </si>
  <si>
    <t>adesso</t>
  </si>
  <si>
    <t>ciao ciao</t>
  </si>
  <si>
    <t>ciao. Ciao</t>
  </si>
  <si>
    <t>Ida</t>
  </si>
  <si>
    <t>Ada</t>
  </si>
  <si>
    <t>Leo</t>
  </si>
  <si>
    <t>Ugo</t>
  </si>
  <si>
    <t>Aldo</t>
  </si>
  <si>
    <t>Rossi</t>
  </si>
  <si>
    <t>Neri</t>
  </si>
  <si>
    <t>Verdi</t>
  </si>
  <si>
    <t>Gialli</t>
  </si>
  <si>
    <t>Viola</t>
  </si>
  <si>
    <t>NOME</t>
  </si>
  <si>
    <t>COGNOME</t>
  </si>
  <si>
    <t>NOMINATIVO</t>
  </si>
  <si>
    <t>EMAIL</t>
  </si>
  <si>
    <t>CODICE</t>
  </si>
  <si>
    <t>YG23MN</t>
  </si>
  <si>
    <t>IO90DC</t>
  </si>
  <si>
    <t>YU76GV</t>
  </si>
  <si>
    <t>PRIME DUE</t>
  </si>
  <si>
    <t>ULTIME DUE</t>
  </si>
  <si>
    <t>DUE CENTRALE</t>
  </si>
  <si>
    <t>LUNGHEZZA</t>
  </si>
  <si>
    <t>maiusc</t>
  </si>
  <si>
    <t>minusc</t>
  </si>
  <si>
    <t>AA/45/YU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</si>
</sst>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#,##0.00\ &quot;€&quot;"/>
    <numFmt numFmtId="165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8" fontId="0" fillId="0" borderId="1" xfId="0" applyNumberFormat="1" applyBorder="1"/>
    <xf numFmtId="165" fontId="0" fillId="0" borderId="0" xfId="0" applyNumberFormat="1"/>
    <xf numFmtId="165" fontId="1" fillId="3" borderId="1" xfId="0" applyNumberFormat="1" applyFont="1" applyFill="1" applyBorder="1"/>
    <xf numFmtId="0" fontId="3" fillId="2" borderId="0" xfId="0" applyFont="1" applyFill="1" applyAlignment="1">
      <alignment horizontal="center"/>
    </xf>
    <xf numFmtId="0" fontId="0" fillId="4" borderId="0" xfId="0" applyFill="1"/>
    <xf numFmtId="0" fontId="6" fillId="0" borderId="0" xfId="0" applyFont="1" applyAlignment="1">
      <alignment horizontal="center"/>
    </xf>
    <xf numFmtId="9" fontId="0" fillId="0" borderId="0" xfId="1" applyFont="1"/>
    <xf numFmtId="0" fontId="5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0" xfId="0" applyNumberFormat="1"/>
    <xf numFmtId="22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7044-828D-483A-8867-486C4CE8BF2F}">
  <dimension ref="C3:F13"/>
  <sheetViews>
    <sheetView zoomScaleNormal="100" workbookViewId="0">
      <selection activeCell="F14" sqref="F14"/>
    </sheetView>
  </sheetViews>
  <sheetFormatPr defaultRowHeight="14.4" x14ac:dyDescent="0.3"/>
  <cols>
    <col min="3" max="3" width="29.6640625" bestFit="1" customWidth="1"/>
    <col min="6" max="6" width="18.88671875" bestFit="1" customWidth="1"/>
  </cols>
  <sheetData>
    <row r="3" spans="3:6" x14ac:dyDescent="0.3">
      <c r="C3" s="3" t="s">
        <v>6</v>
      </c>
      <c r="D3" s="2"/>
      <c r="E3" s="2"/>
      <c r="F3" s="2"/>
    </row>
    <row r="4" spans="3:6" x14ac:dyDescent="0.3">
      <c r="C4" s="2" t="s">
        <v>2</v>
      </c>
      <c r="D4" s="2"/>
      <c r="E4" s="2"/>
      <c r="F4" s="2" t="s">
        <v>0</v>
      </c>
    </row>
    <row r="5" spans="3:6" x14ac:dyDescent="0.3">
      <c r="C5" s="2" t="s">
        <v>1</v>
      </c>
      <c r="D5" s="2"/>
      <c r="E5" s="2"/>
      <c r="F5" s="2" t="s">
        <v>3</v>
      </c>
    </row>
    <row r="6" spans="3:6" x14ac:dyDescent="0.3">
      <c r="C6" s="2" t="s">
        <v>4</v>
      </c>
      <c r="D6" s="2"/>
      <c r="E6" s="2"/>
      <c r="F6" s="2" t="s">
        <v>5</v>
      </c>
    </row>
    <row r="7" spans="3:6" x14ac:dyDescent="0.3">
      <c r="C7" s="2"/>
      <c r="D7" s="2"/>
      <c r="E7" s="2"/>
      <c r="F7" s="2"/>
    </row>
    <row r="9" spans="3:6" x14ac:dyDescent="0.3">
      <c r="C9" s="3" t="s">
        <v>8</v>
      </c>
      <c r="D9" s="2"/>
      <c r="E9" s="2"/>
      <c r="F9" s="2"/>
    </row>
    <row r="10" spans="3:6" x14ac:dyDescent="0.3">
      <c r="C10" s="2" t="s">
        <v>7</v>
      </c>
      <c r="D10" s="2"/>
      <c r="E10" s="2"/>
      <c r="F10" s="2">
        <v>10</v>
      </c>
    </row>
    <row r="12" spans="3:6" x14ac:dyDescent="0.3">
      <c r="C12" s="3" t="s">
        <v>9</v>
      </c>
      <c r="D12" s="2"/>
      <c r="E12" s="2"/>
      <c r="F12" s="4">
        <v>10</v>
      </c>
    </row>
    <row r="13" spans="3:6" x14ac:dyDescent="0.3">
      <c r="C13" s="2"/>
      <c r="D13" s="2"/>
      <c r="E13" s="2"/>
      <c r="F13" s="5">
        <v>-100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0EE9-EE6D-44D6-8613-12439F866628}">
  <dimension ref="B2:C4"/>
  <sheetViews>
    <sheetView workbookViewId="0">
      <selection activeCell="B2" sqref="B2"/>
    </sheetView>
  </sheetViews>
  <sheetFormatPr defaultRowHeight="14.4" x14ac:dyDescent="0.3"/>
  <cols>
    <col min="2" max="2" width="24.33203125" customWidth="1"/>
    <col min="3" max="3" width="20.33203125" bestFit="1" customWidth="1"/>
  </cols>
  <sheetData>
    <row r="2" spans="2:3" x14ac:dyDescent="0.3">
      <c r="B2" s="7">
        <v>45285</v>
      </c>
    </row>
    <row r="3" spans="2:3" x14ac:dyDescent="0.3">
      <c r="B3" s="6">
        <v>45240</v>
      </c>
      <c r="C3" s="6">
        <f>B3+60</f>
        <v>45300</v>
      </c>
    </row>
    <row r="4" spans="2:3" x14ac:dyDescent="0.3">
      <c r="B4">
        <f>B2-B3</f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1D35-4656-4C6E-9B51-F5AB81C99D87}">
  <sheetPr filterMode="1"/>
  <dimension ref="A1:K24"/>
  <sheetViews>
    <sheetView tabSelected="1" topLeftCell="B1" zoomScale="98" zoomScaleNormal="98" workbookViewId="0">
      <pane xSplit="10" ySplit="11" topLeftCell="L12" activePane="bottomRight" state="frozen"/>
      <selection activeCell="B1" sqref="B1"/>
      <selection pane="topRight" activeCell="L1" sqref="L1"/>
      <selection pane="bottomLeft" activeCell="B12" sqref="B12"/>
      <selection pane="bottomRight" activeCell="K9" sqref="K9"/>
    </sheetView>
  </sheetViews>
  <sheetFormatPr defaultRowHeight="14.4" x14ac:dyDescent="0.3"/>
  <cols>
    <col min="1" max="1" width="13.21875" customWidth="1"/>
    <col min="2" max="2" width="13.6640625" bestFit="1" customWidth="1"/>
    <col min="3" max="3" width="10.77734375" customWidth="1"/>
    <col min="4" max="4" width="13.44140625" customWidth="1"/>
    <col min="5" max="5" width="14.6640625" customWidth="1"/>
    <col min="6" max="6" width="9.6640625" bestFit="1" customWidth="1"/>
    <col min="7" max="8" width="9.6640625" customWidth="1"/>
    <col min="10" max="10" width="29.88671875" bestFit="1" customWidth="1"/>
    <col min="11" max="11" width="19.21875" bestFit="1" customWidth="1"/>
  </cols>
  <sheetData>
    <row r="1" spans="1:11" x14ac:dyDescent="0.3">
      <c r="A1" s="8" t="s">
        <v>10</v>
      </c>
      <c r="B1" s="8" t="s">
        <v>24</v>
      </c>
      <c r="C1" s="8" t="s">
        <v>25</v>
      </c>
      <c r="D1" s="8" t="s">
        <v>26</v>
      </c>
      <c r="E1" s="8" t="s">
        <v>31</v>
      </c>
      <c r="F1" s="8" t="s">
        <v>42</v>
      </c>
      <c r="G1" s="8" t="s">
        <v>43</v>
      </c>
      <c r="J1" s="10" t="s">
        <v>44</v>
      </c>
    </row>
    <row r="2" spans="1:11" x14ac:dyDescent="0.3">
      <c r="A2" s="9" t="s">
        <v>17</v>
      </c>
      <c r="B2" s="1">
        <v>304</v>
      </c>
      <c r="C2" s="1">
        <v>690</v>
      </c>
      <c r="D2" t="s">
        <v>28</v>
      </c>
      <c r="E2" t="s">
        <v>33</v>
      </c>
      <c r="F2" s="1">
        <f t="shared" ref="F2:F21" si="0">SUM(B2+C2)</f>
        <v>994</v>
      </c>
      <c r="G2" s="1">
        <f t="shared" ref="G2:G21" si="1">F2*sconto%</f>
        <v>238.56</v>
      </c>
      <c r="J2">
        <v>24</v>
      </c>
      <c r="K2" t="s">
        <v>45</v>
      </c>
    </row>
    <row r="3" spans="1:11" x14ac:dyDescent="0.3">
      <c r="A3" s="9" t="s">
        <v>16</v>
      </c>
      <c r="B3" s="1">
        <v>434</v>
      </c>
      <c r="C3" s="1">
        <v>630</v>
      </c>
      <c r="D3" t="s">
        <v>30</v>
      </c>
      <c r="E3" t="s">
        <v>35</v>
      </c>
      <c r="F3" s="1">
        <f t="shared" si="0"/>
        <v>1064</v>
      </c>
      <c r="G3" s="1">
        <f t="shared" si="1"/>
        <v>255.35999999999999</v>
      </c>
      <c r="J3">
        <f>SUM(Stipendio)</f>
        <v>28332</v>
      </c>
      <c r="K3" t="s">
        <v>46</v>
      </c>
    </row>
    <row r="4" spans="1:11" x14ac:dyDescent="0.3">
      <c r="A4" s="9" t="s">
        <v>14</v>
      </c>
      <c r="B4" s="1">
        <v>694</v>
      </c>
      <c r="C4" s="1">
        <v>510</v>
      </c>
      <c r="D4" t="s">
        <v>28</v>
      </c>
      <c r="E4" t="s">
        <v>33</v>
      </c>
      <c r="F4" s="1">
        <f t="shared" si="0"/>
        <v>1204</v>
      </c>
      <c r="G4" s="1">
        <f t="shared" si="1"/>
        <v>288.95999999999998</v>
      </c>
      <c r="J4" t="s">
        <v>48</v>
      </c>
      <c r="K4" t="s">
        <v>47</v>
      </c>
    </row>
    <row r="5" spans="1:11" x14ac:dyDescent="0.3">
      <c r="A5" s="9" t="s">
        <v>13</v>
      </c>
      <c r="B5" s="1">
        <v>824</v>
      </c>
      <c r="C5" s="1">
        <v>450</v>
      </c>
      <c r="D5" t="s">
        <v>27</v>
      </c>
      <c r="E5" t="s">
        <v>32</v>
      </c>
      <c r="F5" s="1">
        <f t="shared" si="0"/>
        <v>1274</v>
      </c>
      <c r="G5" s="1">
        <f t="shared" si="1"/>
        <v>305.76</v>
      </c>
      <c r="J5" t="s">
        <v>49</v>
      </c>
    </row>
    <row r="6" spans="1:11" x14ac:dyDescent="0.3">
      <c r="A6" s="9" t="s">
        <v>12</v>
      </c>
      <c r="B6" s="1">
        <v>954</v>
      </c>
      <c r="C6" s="1">
        <v>390</v>
      </c>
      <c r="D6" t="s">
        <v>30</v>
      </c>
      <c r="E6" t="s">
        <v>35</v>
      </c>
      <c r="F6" s="1">
        <f t="shared" si="0"/>
        <v>1344</v>
      </c>
      <c r="G6" s="1">
        <f t="shared" si="1"/>
        <v>322.56</v>
      </c>
      <c r="J6" s="1">
        <f>SUM(B2:B8)</f>
        <v>5494</v>
      </c>
    </row>
    <row r="7" spans="1:11" x14ac:dyDescent="0.3">
      <c r="A7" s="9" t="s">
        <v>11</v>
      </c>
      <c r="B7" s="1">
        <v>1084</v>
      </c>
      <c r="C7" s="1">
        <v>330</v>
      </c>
      <c r="D7" t="s">
        <v>27</v>
      </c>
      <c r="E7" t="s">
        <v>34</v>
      </c>
      <c r="F7" s="1">
        <f t="shared" si="0"/>
        <v>1414</v>
      </c>
      <c r="G7" s="1">
        <f t="shared" si="1"/>
        <v>339.36</v>
      </c>
    </row>
    <row r="8" spans="1:11" x14ac:dyDescent="0.3">
      <c r="A8" s="9" t="s">
        <v>21</v>
      </c>
      <c r="B8" s="1">
        <v>1200</v>
      </c>
      <c r="C8" s="1">
        <v>300</v>
      </c>
      <c r="D8" t="s">
        <v>30</v>
      </c>
      <c r="E8" t="s">
        <v>35</v>
      </c>
      <c r="F8" s="1">
        <f t="shared" si="0"/>
        <v>1500</v>
      </c>
      <c r="G8" s="1">
        <f t="shared" si="1"/>
        <v>360</v>
      </c>
      <c r="J8" s="12" t="s">
        <v>50</v>
      </c>
    </row>
    <row r="9" spans="1:11" x14ac:dyDescent="0.3">
      <c r="A9" s="9" t="s">
        <v>22</v>
      </c>
      <c r="B9" s="1">
        <v>1214</v>
      </c>
      <c r="C9" s="1">
        <v>270</v>
      </c>
      <c r="D9" t="s">
        <v>28</v>
      </c>
      <c r="E9" t="s">
        <v>33</v>
      </c>
      <c r="F9" s="1">
        <f t="shared" si="0"/>
        <v>1484</v>
      </c>
      <c r="G9" s="1">
        <f t="shared" si="1"/>
        <v>356.15999999999997</v>
      </c>
      <c r="J9" s="1">
        <f>SUM(B2,B6)</f>
        <v>1258</v>
      </c>
    </row>
    <row r="10" spans="1:11" x14ac:dyDescent="0.3">
      <c r="A10" s="9" t="s">
        <v>15</v>
      </c>
      <c r="B10" s="1">
        <v>1564</v>
      </c>
      <c r="C10" s="1">
        <v>570</v>
      </c>
      <c r="D10" t="s">
        <v>29</v>
      </c>
      <c r="E10" t="s">
        <v>34</v>
      </c>
      <c r="F10" s="1">
        <f t="shared" si="0"/>
        <v>2134</v>
      </c>
      <c r="G10" s="1">
        <f t="shared" si="1"/>
        <v>512.16</v>
      </c>
    </row>
    <row r="11" spans="1:11" x14ac:dyDescent="0.3">
      <c r="A11" s="9" t="s">
        <v>14</v>
      </c>
      <c r="B11" s="1">
        <v>1600</v>
      </c>
      <c r="C11" s="1">
        <v>0</v>
      </c>
      <c r="D11" t="s">
        <v>29</v>
      </c>
      <c r="E11" t="s">
        <v>34</v>
      </c>
      <c r="F11" s="1">
        <f t="shared" si="0"/>
        <v>1600</v>
      </c>
      <c r="G11" s="1">
        <f t="shared" si="1"/>
        <v>384</v>
      </c>
      <c r="J11" s="12" t="s">
        <v>36</v>
      </c>
    </row>
    <row r="12" spans="1:11" x14ac:dyDescent="0.3">
      <c r="A12" s="9" t="s">
        <v>18</v>
      </c>
      <c r="B12" s="1">
        <v>1700</v>
      </c>
      <c r="C12" s="1">
        <v>150</v>
      </c>
      <c r="D12" t="s">
        <v>28</v>
      </c>
      <c r="E12" t="s">
        <v>33</v>
      </c>
      <c r="F12" s="1">
        <f t="shared" si="0"/>
        <v>1850</v>
      </c>
      <c r="G12" s="1">
        <f t="shared" si="1"/>
        <v>444</v>
      </c>
      <c r="J12" cm="1">
        <f t="array" ref="J12">SUM(Stipendio+Premio)</f>
        <v>33222</v>
      </c>
    </row>
    <row r="13" spans="1:11" x14ac:dyDescent="0.3">
      <c r="A13" s="9" t="s">
        <v>19</v>
      </c>
      <c r="B13" s="1">
        <v>1740</v>
      </c>
      <c r="C13" s="1">
        <v>0</v>
      </c>
      <c r="D13" t="s">
        <v>27</v>
      </c>
      <c r="E13" t="s">
        <v>32</v>
      </c>
      <c r="F13" s="1">
        <f t="shared" si="0"/>
        <v>1740</v>
      </c>
      <c r="G13" s="1">
        <f t="shared" si="1"/>
        <v>417.59999999999997</v>
      </c>
    </row>
    <row r="14" spans="1:11" x14ac:dyDescent="0.3">
      <c r="A14" s="9" t="s">
        <v>13</v>
      </c>
      <c r="B14" s="1">
        <v>1780</v>
      </c>
      <c r="C14" s="1">
        <v>0</v>
      </c>
      <c r="D14" t="s">
        <v>30</v>
      </c>
      <c r="E14" t="s">
        <v>35</v>
      </c>
      <c r="F14" s="1">
        <f t="shared" si="0"/>
        <v>1780</v>
      </c>
      <c r="G14" s="1">
        <f t="shared" si="1"/>
        <v>427.2</v>
      </c>
    </row>
    <row r="15" spans="1:11" ht="15" thickBot="1" x14ac:dyDescent="0.35">
      <c r="A15" s="9" t="s">
        <v>17</v>
      </c>
      <c r="B15" s="1">
        <v>1800</v>
      </c>
      <c r="C15" s="1">
        <v>0</v>
      </c>
      <c r="D15" t="s">
        <v>29</v>
      </c>
      <c r="E15" t="s">
        <v>34</v>
      </c>
      <c r="F15" s="1">
        <f t="shared" si="0"/>
        <v>1800</v>
      </c>
      <c r="G15" s="1">
        <f t="shared" si="1"/>
        <v>432</v>
      </c>
    </row>
    <row r="16" spans="1:11" x14ac:dyDescent="0.3">
      <c r="A16" s="9" t="s">
        <v>23</v>
      </c>
      <c r="B16" s="1">
        <v>1800</v>
      </c>
      <c r="C16" s="1">
        <v>300</v>
      </c>
      <c r="D16" t="s">
        <v>28</v>
      </c>
      <c r="E16" t="s">
        <v>33</v>
      </c>
      <c r="F16" s="1">
        <f t="shared" si="0"/>
        <v>2100</v>
      </c>
      <c r="G16" s="1">
        <f t="shared" si="1"/>
        <v>504</v>
      </c>
      <c r="J16" s="13" t="s">
        <v>37</v>
      </c>
      <c r="K16" s="1">
        <f>SUM(Stipendio)</f>
        <v>28332</v>
      </c>
    </row>
    <row r="17" spans="1:11" x14ac:dyDescent="0.3">
      <c r="A17" s="9" t="s">
        <v>20</v>
      </c>
      <c r="B17" s="1">
        <v>1840</v>
      </c>
      <c r="C17" s="1">
        <v>100</v>
      </c>
      <c r="D17" t="s">
        <v>27</v>
      </c>
      <c r="E17" t="s">
        <v>32</v>
      </c>
      <c r="F17" s="1">
        <f t="shared" si="0"/>
        <v>1940</v>
      </c>
      <c r="G17" s="1">
        <f t="shared" si="1"/>
        <v>465.59999999999997</v>
      </c>
      <c r="J17" s="14" t="s">
        <v>38</v>
      </c>
      <c r="K17" s="1">
        <f>AVERAGE(B2:B21)</f>
        <v>1416.6</v>
      </c>
    </row>
    <row r="18" spans="1:11" x14ac:dyDescent="0.3">
      <c r="A18" s="9" t="s">
        <v>12</v>
      </c>
      <c r="B18" s="1">
        <v>1850</v>
      </c>
      <c r="C18" s="1">
        <v>0</v>
      </c>
      <c r="D18" t="s">
        <v>29</v>
      </c>
      <c r="E18" t="s">
        <v>34</v>
      </c>
      <c r="F18" s="1">
        <f t="shared" si="0"/>
        <v>1850</v>
      </c>
      <c r="G18" s="1">
        <f t="shared" si="1"/>
        <v>444</v>
      </c>
      <c r="J18" s="14" t="s">
        <v>39</v>
      </c>
      <c r="K18" s="1">
        <f>MIN(B2:B21)</f>
        <v>304</v>
      </c>
    </row>
    <row r="19" spans="1:11" x14ac:dyDescent="0.3">
      <c r="A19" s="9" t="s">
        <v>16</v>
      </c>
      <c r="B19" s="1">
        <v>1850</v>
      </c>
      <c r="C19" s="1">
        <v>0</v>
      </c>
      <c r="D19" t="s">
        <v>30</v>
      </c>
      <c r="E19" t="s">
        <v>35</v>
      </c>
      <c r="F19" s="1">
        <f t="shared" si="0"/>
        <v>1850</v>
      </c>
      <c r="G19" s="1">
        <f t="shared" si="1"/>
        <v>444</v>
      </c>
      <c r="J19" s="14" t="s">
        <v>40</v>
      </c>
      <c r="K19" s="1">
        <f>MAX(B2:B21)</f>
        <v>2200</v>
      </c>
    </row>
    <row r="20" spans="1:11" ht="15" thickBot="1" x14ac:dyDescent="0.35">
      <c r="A20" s="9" t="s">
        <v>15</v>
      </c>
      <c r="B20" s="1">
        <v>1900</v>
      </c>
      <c r="C20" s="1">
        <v>0</v>
      </c>
      <c r="D20" t="s">
        <v>28</v>
      </c>
      <c r="E20" t="s">
        <v>33</v>
      </c>
      <c r="F20" s="1">
        <f t="shared" si="0"/>
        <v>1900</v>
      </c>
      <c r="G20" s="1">
        <f t="shared" si="1"/>
        <v>456</v>
      </c>
      <c r="J20" s="15" t="s">
        <v>41</v>
      </c>
      <c r="K20">
        <f>COUNT(B2:B21)</f>
        <v>20</v>
      </c>
    </row>
    <row r="21" spans="1:11" x14ac:dyDescent="0.3">
      <c r="A21" s="9" t="s">
        <v>22</v>
      </c>
      <c r="B21" s="1">
        <v>2200</v>
      </c>
      <c r="C21" s="1">
        <v>200</v>
      </c>
      <c r="D21" t="s">
        <v>27</v>
      </c>
      <c r="E21" t="s">
        <v>32</v>
      </c>
      <c r="F21" s="1">
        <f t="shared" si="0"/>
        <v>2400</v>
      </c>
      <c r="G21" s="1">
        <f t="shared" si="1"/>
        <v>576</v>
      </c>
      <c r="J21" s="12" t="s">
        <v>51</v>
      </c>
    </row>
    <row r="22" spans="1:11" x14ac:dyDescent="0.3">
      <c r="J22" cm="1">
        <f t="array" ref="J22">SUBTOTAL(9,totale)</f>
        <v>33222</v>
      </c>
    </row>
    <row r="23" spans="1:11" x14ac:dyDescent="0.3">
      <c r="J23" s="12" t="s">
        <v>52</v>
      </c>
    </row>
    <row r="24" spans="1:11" x14ac:dyDescent="0.3">
      <c r="J24" s="11">
        <f>J22/J12</f>
        <v>1</v>
      </c>
    </row>
  </sheetData>
  <autoFilter ref="A1:G21" xr:uid="{78081D35-4656-4C6E-9B51-F5AB81C99D87}">
    <filterColumn colId="6">
      <customFilters>
        <customFilter operator="lessThan" val="1000"/>
      </customFilters>
    </filterColumn>
  </autoFilter>
  <sortState xmlns:xlrd2="http://schemas.microsoft.com/office/spreadsheetml/2017/richdata2" ref="A2:B14">
    <sortCondition descending="1" ref="B1:B14"/>
  </sortState>
  <phoneticPr fontId="2" type="noConversion"/>
  <conditionalFormatting sqref="B2:B21">
    <cfRule type="iconSet" priority="2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2:D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2165-62FA-457E-92BF-9AC106209345}">
  <dimension ref="B1:B2"/>
  <sheetViews>
    <sheetView workbookViewId="0">
      <selection activeCell="B2" sqref="B2"/>
    </sheetView>
  </sheetViews>
  <sheetFormatPr defaultRowHeight="14.4" x14ac:dyDescent="0.3"/>
  <sheetData>
    <row r="1" spans="2:2" x14ac:dyDescent="0.3">
      <c r="B1">
        <f>SUM(Foglio3!B2:B21)</f>
        <v>28332</v>
      </c>
    </row>
    <row r="2" spans="2:2" x14ac:dyDescent="0.3">
      <c r="B2">
        <f>AVERAGE(Foglio3!B2:B21)</f>
        <v>1416.6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52A8-9A77-45E7-A786-D3D6DB49CE0F}">
  <dimension ref="A1:G5"/>
  <sheetViews>
    <sheetView workbookViewId="0">
      <selection activeCell="D2" sqref="D2"/>
    </sheetView>
  </sheetViews>
  <sheetFormatPr defaultRowHeight="14.4" x14ac:dyDescent="0.3"/>
  <cols>
    <col min="1" max="1" width="17.6640625" customWidth="1"/>
    <col min="6" max="6" width="10.33203125" customWidth="1"/>
    <col min="7" max="7" width="18.88671875" customWidth="1"/>
  </cols>
  <sheetData>
    <row r="1" spans="1:7" x14ac:dyDescent="0.3">
      <c r="B1" t="s">
        <v>53</v>
      </c>
      <c r="C1" t="s">
        <v>54</v>
      </c>
      <c r="D1" t="s">
        <v>55</v>
      </c>
      <c r="F1" t="s">
        <v>56</v>
      </c>
      <c r="G1" t="s">
        <v>57</v>
      </c>
    </row>
    <row r="2" spans="1:7" x14ac:dyDescent="0.3">
      <c r="A2" s="16">
        <v>45268</v>
      </c>
      <c r="B2">
        <f>YEAR(A2)</f>
        <v>2023</v>
      </c>
      <c r="C2">
        <f>DAY(2)</f>
        <v>2</v>
      </c>
      <c r="D2">
        <f>DAY(A2)</f>
        <v>8</v>
      </c>
      <c r="F2" s="16">
        <f ca="1">TODAY()</f>
        <v>45271</v>
      </c>
      <c r="G2" s="17">
        <f ca="1">NOW()</f>
        <v>45271.726257175927</v>
      </c>
    </row>
    <row r="3" spans="1:7" x14ac:dyDescent="0.3">
      <c r="A3" s="16">
        <v>45285</v>
      </c>
      <c r="B3">
        <f>YEAR(A3)</f>
        <v>2023</v>
      </c>
      <c r="C3">
        <f>MONTH(A3)</f>
        <v>12</v>
      </c>
      <c r="D3">
        <f>DAY(A3)</f>
        <v>25</v>
      </c>
    </row>
    <row r="4" spans="1:7" x14ac:dyDescent="0.3">
      <c r="A4">
        <f>A3-A2</f>
        <v>17</v>
      </c>
    </row>
    <row r="5" spans="1:7" x14ac:dyDescent="0.3">
      <c r="A5">
        <f>NETWORKDAYS(A2,A3)</f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FCA4-2074-45AC-BEA5-B41E6BD411EE}">
  <dimension ref="A1:G18"/>
  <sheetViews>
    <sheetView zoomScaleNormal="100" workbookViewId="0">
      <selection activeCell="G6" sqref="G6"/>
    </sheetView>
  </sheetViews>
  <sheetFormatPr defaultRowHeight="14.4" x14ac:dyDescent="0.3"/>
  <cols>
    <col min="1" max="1" width="20" customWidth="1"/>
    <col min="2" max="2" width="15.5546875" customWidth="1"/>
    <col min="3" max="3" width="18.5546875" customWidth="1"/>
    <col min="4" max="4" width="13.6640625" bestFit="1" customWidth="1"/>
    <col min="5" max="5" width="10.88671875" bestFit="1" customWidth="1"/>
    <col min="6" max="6" width="12.33203125" bestFit="1" customWidth="1"/>
    <col min="7" max="7" width="20.77734375" bestFit="1" customWidth="1"/>
  </cols>
  <sheetData>
    <row r="1" spans="1:7" x14ac:dyDescent="0.3">
      <c r="D1" t="s">
        <v>70</v>
      </c>
      <c r="E1" t="s">
        <v>71</v>
      </c>
      <c r="F1" t="s">
        <v>72</v>
      </c>
      <c r="G1" t="s">
        <v>73</v>
      </c>
    </row>
    <row r="2" spans="1:7" x14ac:dyDescent="0.3">
      <c r="A2" t="s">
        <v>7</v>
      </c>
      <c r="B2" t="str">
        <f>TRIM(A2)</f>
        <v>ciao</v>
      </c>
      <c r="D2" t="s">
        <v>60</v>
      </c>
      <c r="E2" t="s">
        <v>65</v>
      </c>
      <c r="F2" t="str">
        <f>_xlfn.CONCAT(D2," ",E2)</f>
        <v>Ida Rossi</v>
      </c>
      <c r="G2" t="str">
        <f>_xlfn.CONCAT(D2," ",E2,"@","epicode.com")</f>
        <v>Ida Rossi@epicode.com</v>
      </c>
    </row>
    <row r="3" spans="1:7" x14ac:dyDescent="0.3">
      <c r="A3" t="s">
        <v>58</v>
      </c>
      <c r="D3" t="s">
        <v>61</v>
      </c>
      <c r="E3" t="s">
        <v>66</v>
      </c>
      <c r="F3" t="str">
        <f t="shared" ref="F3:F6" si="0">_xlfn.CONCAT(D3," ",E3)</f>
        <v>Ada Neri</v>
      </c>
      <c r="G3" t="str">
        <f t="shared" ref="G3:G6" si="1">_xlfn.CONCAT(D3," ",E3,"@","epicode.com")</f>
        <v>Ada Neri@epicode.com</v>
      </c>
    </row>
    <row r="4" spans="1:7" x14ac:dyDescent="0.3">
      <c r="A4" t="s">
        <v>59</v>
      </c>
      <c r="D4" t="s">
        <v>62</v>
      </c>
      <c r="E4" t="s">
        <v>67</v>
      </c>
      <c r="F4" t="str">
        <f t="shared" si="0"/>
        <v>Leo Verdi</v>
      </c>
      <c r="G4" t="str">
        <f t="shared" si="1"/>
        <v>Leo Verdi@epicode.com</v>
      </c>
    </row>
    <row r="5" spans="1:7" x14ac:dyDescent="0.3">
      <c r="A5" t="s">
        <v>7</v>
      </c>
      <c r="D5" t="s">
        <v>63</v>
      </c>
      <c r="E5" t="s">
        <v>68</v>
      </c>
      <c r="F5" t="str">
        <f t="shared" si="0"/>
        <v>Ugo Gialli</v>
      </c>
      <c r="G5" t="str">
        <f t="shared" si="1"/>
        <v>Ugo Gialli@epicode.com</v>
      </c>
    </row>
    <row r="6" spans="1:7" x14ac:dyDescent="0.3">
      <c r="A6" t="s">
        <v>7</v>
      </c>
      <c r="D6" t="s">
        <v>64</v>
      </c>
      <c r="E6" t="s">
        <v>69</v>
      </c>
      <c r="F6" t="str">
        <f t="shared" si="0"/>
        <v>Aldo Viola</v>
      </c>
      <c r="G6" t="str">
        <f t="shared" si="1"/>
        <v>Aldo Viola@epicode.com</v>
      </c>
    </row>
    <row r="10" spans="1:7" ht="15" thickBot="1" x14ac:dyDescent="0.35"/>
    <row r="11" spans="1:7" x14ac:dyDescent="0.3">
      <c r="F11" s="18"/>
      <c r="G11" s="19" t="s">
        <v>82</v>
      </c>
    </row>
    <row r="12" spans="1:7" x14ac:dyDescent="0.3">
      <c r="A12" t="s">
        <v>74</v>
      </c>
      <c r="B12" t="s">
        <v>78</v>
      </c>
      <c r="C12" t="s">
        <v>79</v>
      </c>
      <c r="D12" t="s">
        <v>80</v>
      </c>
      <c r="E12" t="s">
        <v>81</v>
      </c>
      <c r="F12" s="20"/>
      <c r="G12" s="21" t="str">
        <f>UPPER(E12)</f>
        <v>LUNGHEZZA</v>
      </c>
    </row>
    <row r="13" spans="1:7" x14ac:dyDescent="0.3">
      <c r="A13" t="s">
        <v>84</v>
      </c>
      <c r="B13" t="str">
        <f>LEFT(A13,4)</f>
        <v>AA/4</v>
      </c>
      <c r="C13" t="str">
        <f>RIGHT(A13,2)</f>
        <v>YU</v>
      </c>
      <c r="D13" t="str">
        <f>MID(A13,2,4)</f>
        <v>A/45</v>
      </c>
      <c r="E13">
        <f>LEN(A13)</f>
        <v>8</v>
      </c>
      <c r="F13" s="20"/>
      <c r="G13" s="21" t="s">
        <v>83</v>
      </c>
    </row>
    <row r="14" spans="1:7" x14ac:dyDescent="0.3">
      <c r="A14" t="s">
        <v>75</v>
      </c>
      <c r="B14" t="str">
        <f t="shared" ref="B14:B16" si="2">LEFT(A14,2)</f>
        <v>YG</v>
      </c>
      <c r="C14" t="str">
        <f t="shared" ref="C14:C16" si="3">RIGHT(A14,2)</f>
        <v>MN</v>
      </c>
      <c r="D14" t="str">
        <f t="shared" ref="D14:D16" si="4">MID(A14,3,2)</f>
        <v>23</v>
      </c>
      <c r="F14" s="20"/>
      <c r="G14" s="21" t="str">
        <f>LOWER(A4)</f>
        <v>ciao. ciao</v>
      </c>
    </row>
    <row r="15" spans="1:7" x14ac:dyDescent="0.3">
      <c r="A15" t="s">
        <v>76</v>
      </c>
      <c r="B15" t="str">
        <f t="shared" si="2"/>
        <v>IO</v>
      </c>
      <c r="C15" t="str">
        <f t="shared" si="3"/>
        <v>DC</v>
      </c>
      <c r="D15" t="str">
        <f t="shared" si="4"/>
        <v>90</v>
      </c>
      <c r="F15" s="20"/>
      <c r="G15" s="21" t="str">
        <f t="shared" ref="G15:G17" si="5">TRIM(F15)</f>
        <v/>
      </c>
    </row>
    <row r="16" spans="1:7" x14ac:dyDescent="0.3">
      <c r="A16" t="s">
        <v>77</v>
      </c>
      <c r="B16" t="str">
        <f t="shared" si="2"/>
        <v>YU</v>
      </c>
      <c r="C16" t="str">
        <f t="shared" si="3"/>
        <v>GV</v>
      </c>
      <c r="D16" t="str">
        <f t="shared" si="4"/>
        <v>76</v>
      </c>
      <c r="F16" s="20"/>
      <c r="G16" s="21" t="str">
        <f t="shared" si="5"/>
        <v/>
      </c>
    </row>
    <row r="17" spans="6:7" x14ac:dyDescent="0.3">
      <c r="F17" s="20"/>
      <c r="G17" s="21" t="str">
        <f t="shared" si="5"/>
        <v/>
      </c>
    </row>
    <row r="18" spans="6:7" ht="15" thickBot="1" x14ac:dyDescent="0.35">
      <c r="F18" s="22"/>
      <c r="G1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8</vt:i4>
      </vt:variant>
    </vt:vector>
  </HeadingPairs>
  <TitlesOfParts>
    <vt:vector size="14" baseType="lpstr">
      <vt:lpstr>Foglio1</vt:lpstr>
      <vt:lpstr>Foglio2</vt:lpstr>
      <vt:lpstr>Foglio3</vt:lpstr>
      <vt:lpstr>Foglio4</vt:lpstr>
      <vt:lpstr>data</vt:lpstr>
      <vt:lpstr>testo</vt:lpstr>
      <vt:lpstr>Mese</vt:lpstr>
      <vt:lpstr>plus</vt:lpstr>
      <vt:lpstr>Premio</vt:lpstr>
      <vt:lpstr>Regione</vt:lpstr>
      <vt:lpstr>sconto</vt:lpstr>
      <vt:lpstr>Stipendio</vt:lpstr>
      <vt:lpstr>totale</vt:lpstr>
      <vt:lpstr>Venditore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bonz</dc:creator>
  <cp:lastModifiedBy>Claudio LOPEZ</cp:lastModifiedBy>
  <dcterms:created xsi:type="dcterms:W3CDTF">2023-12-06T11:33:32Z</dcterms:created>
  <dcterms:modified xsi:type="dcterms:W3CDTF">2023-12-11T16:32:49Z</dcterms:modified>
</cp:coreProperties>
</file>