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masc\Desktop\"/>
    </mc:Choice>
  </mc:AlternateContent>
  <xr:revisionPtr revIDLastSave="0" documentId="8_{A8E5BDEE-74F0-497F-A561-894B6CBB7202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13" i="3" l="1"/>
  <c r="I12" i="3"/>
  <c r="I11" i="3"/>
  <c r="I10" i="3"/>
  <c r="I9" i="3"/>
  <c r="I8" i="3"/>
  <c r="I7" i="3"/>
  <c r="I5" i="3"/>
  <c r="I4" i="3"/>
  <c r="I3" i="3"/>
  <c r="I2" i="3"/>
  <c r="H13" i="3"/>
  <c r="H12" i="3"/>
  <c r="H11" i="3"/>
  <c r="H9" i="3"/>
  <c r="H8" i="3"/>
  <c r="H10" i="3"/>
  <c r="H7" i="3"/>
  <c r="H5" i="3"/>
  <c r="H4" i="3"/>
  <c r="H3" i="3"/>
  <c r="H2" i="3"/>
  <c r="C15" i="2"/>
  <c r="C16" i="2"/>
  <c r="C17" i="2"/>
  <c r="C18" i="2"/>
  <c r="C19" i="2"/>
  <c r="C20" i="2"/>
  <c r="C14" i="2"/>
  <c r="C2" i="2"/>
  <c r="C5" i="2"/>
  <c r="C3" i="2"/>
  <c r="C4" i="2"/>
  <c r="C6" i="2"/>
  <c r="C7" i="2"/>
  <c r="C8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4" i="1"/>
  <c r="D105" i="1"/>
  <c r="D106" i="1"/>
  <c r="D108" i="1"/>
  <c r="D109" i="1"/>
  <c r="D110" i="1"/>
  <c r="D111" i="1"/>
  <c r="D112" i="1"/>
  <c r="D113" i="1"/>
  <c r="D114" i="1"/>
  <c r="D115" i="1"/>
  <c r="D117" i="1"/>
  <c r="D118" i="1"/>
  <c r="D119" i="1"/>
  <c r="D120" i="1"/>
  <c r="D121" i="1"/>
  <c r="D122" i="1"/>
  <c r="D123" i="1"/>
  <c r="D124" i="1"/>
  <c r="D125" i="1"/>
  <c r="D126" i="1"/>
  <c r="D127" i="1"/>
  <c r="D129" i="1"/>
  <c r="D130" i="1"/>
  <c r="D131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1" i="1"/>
  <c r="D152" i="1"/>
  <c r="D153" i="1"/>
  <c r="D154" i="1"/>
  <c r="D155" i="1"/>
  <c r="D156" i="1"/>
  <c r="D157" i="1"/>
  <c r="D158" i="1"/>
  <c r="D159" i="1"/>
  <c r="D160" i="1"/>
  <c r="D161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5" i="1"/>
  <c r="D186" i="1"/>
  <c r="D187" i="1"/>
  <c r="D188" i="1"/>
  <c r="D189" i="1"/>
  <c r="D190" i="1"/>
  <c r="D191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5" i="1"/>
  <c r="D316" i="1"/>
  <c r="D317" i="1"/>
  <c r="D318" i="1"/>
  <c r="D319" i="1"/>
  <c r="D320" i="1"/>
  <c r="D321" i="1"/>
  <c r="D322" i="1"/>
  <c r="D323" i="1"/>
  <c r="D324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4" i="1"/>
  <c r="E105" i="1"/>
  <c r="E106" i="1"/>
  <c r="E108" i="1"/>
  <c r="E109" i="1"/>
  <c r="E110" i="1"/>
  <c r="E111" i="1"/>
  <c r="E112" i="1"/>
  <c r="E113" i="1"/>
  <c r="E114" i="1"/>
  <c r="E115" i="1"/>
  <c r="E117" i="1"/>
  <c r="E118" i="1"/>
  <c r="E119" i="1"/>
  <c r="E120" i="1"/>
  <c r="E121" i="1"/>
  <c r="E122" i="1"/>
  <c r="E123" i="1"/>
  <c r="E124" i="1"/>
  <c r="E125" i="1"/>
  <c r="E126" i="1"/>
  <c r="E127" i="1"/>
  <c r="E129" i="1"/>
  <c r="E130" i="1"/>
  <c r="E131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E152" i="1"/>
  <c r="E153" i="1"/>
  <c r="E154" i="1"/>
  <c r="E155" i="1"/>
  <c r="E156" i="1"/>
  <c r="E157" i="1"/>
  <c r="E158" i="1"/>
  <c r="E159" i="1"/>
  <c r="E160" i="1"/>
  <c r="E161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5" i="1"/>
  <c r="E186" i="1"/>
  <c r="E187" i="1"/>
  <c r="E188" i="1"/>
  <c r="E189" i="1"/>
  <c r="E190" i="1"/>
  <c r="E191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5" i="1"/>
  <c r="E316" i="1"/>
  <c r="E317" i="1"/>
  <c r="E318" i="1"/>
  <c r="E319" i="1"/>
  <c r="E320" i="1"/>
  <c r="E321" i="1"/>
  <c r="E322" i="1"/>
  <c r="E323" i="1"/>
  <c r="E324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</calcChain>
</file>

<file path=xl/sharedStrings.xml><?xml version="1.0" encoding="utf-8"?>
<sst xmlns="http://schemas.openxmlformats.org/spreadsheetml/2006/main" count="830" uniqueCount="579">
  <si>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</si>
  <si>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</si>
  <si>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</si>
  <si>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</si>
  <si>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</si>
  <si>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</si>
  <si>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</si>
  <si>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</si>
  <si>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</si>
  <si>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</si>
  <si>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</si>
  <si>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</si>
  <si>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</si>
  <si>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</si>
  <si>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</si>
  <si>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</si>
  <si>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</si>
  <si>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</si>
  <si>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</si>
  <si>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</si>
  <si>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</si>
  <si>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</si>
  <si>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</si>
  <si>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</si>
  <si>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</si>
  <si>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</si>
  <si>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</si>
  <si>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</si>
  <si>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</si>
  <si>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</si>
  <si>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</si>
  <si>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</si>
  <si>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</si>
  <si>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</si>
  <si>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</si>
  <si>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</si>
  <si>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</si>
  <si>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</si>
  <si>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</si>
  <si>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</si>
  <si>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</si>
  <si>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</si>
  <si>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</si>
  <si>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</si>
  <si>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</si>
  <si>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</si>
  <si>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</si>
  <si>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</si>
  <si>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</si>
  <si>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</si>
  <si>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</si>
  <si>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</si>
  <si>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</si>
  <si>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</si>
  <si>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</si>
  <si>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</si>
  <si>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</si>
  <si>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</si>
  <si>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</si>
  <si>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</si>
  <si>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</si>
  <si>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</si>
  <si>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</si>
  <si>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</si>
  <si>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</si>
  <si>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</si>
  <si>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</si>
  <si>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</si>
  <si>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</si>
  <si>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</si>
  <si>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</si>
  <si>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</si>
  <si>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</si>
  <si>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</si>
  <si>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</si>
  <si>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</si>
  <si>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</si>
  <si>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</si>
  <si>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</si>
  <si>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</si>
  <si>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</si>
  <si>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</si>
  <si>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</si>
  <si>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</si>
  <si>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</si>
  <si>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</si>
  <si>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</si>
  <si>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</si>
  <si>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</si>
  <si>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</si>
  <si>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</si>
  <si>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</si>
  <si>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</si>
  <si>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</si>
  <si>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</si>
  <si>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</si>
  <si>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</si>
  <si>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</si>
  <si>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</si>
  <si>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</si>
  <si>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</si>
  <si>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</si>
  <si>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</si>
  <si>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</si>
  <si>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</si>
  <si>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</si>
  <si>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</si>
  <si>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</si>
  <si>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</si>
  <si>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</si>
  <si>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</si>
  <si>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</si>
  <si>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</si>
  <si>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</si>
  <si>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</si>
  <si>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</si>
  <si>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</si>
  <si>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</si>
  <si>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</si>
  <si>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</si>
  <si>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</si>
  <si>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</si>
  <si>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</si>
  <si>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</si>
  <si>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</si>
  <si>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</si>
  <si>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</si>
  <si>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</si>
  <si>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</si>
  <si>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</si>
  <si>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</si>
  <si>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</si>
  <si>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</si>
  <si>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</si>
  <si>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</si>
  <si>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</si>
  <si>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</si>
  <si>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</si>
  <si>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</si>
  <si>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</si>
  <si>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</si>
  <si>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</si>
  <si>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</si>
  <si>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</si>
  <si>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</si>
  <si>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</si>
  <si>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</si>
  <si>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</si>
  <si>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</si>
  <si>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</si>
  <si>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</si>
  <si>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</si>
  <si>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</si>
  <si>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</si>
  <si>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</si>
  <si>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</si>
  <si>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</si>
  <si>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</si>
  <si>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</si>
  <si>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</si>
  <si>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</si>
  <si>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</si>
  <si>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</si>
  <si>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</si>
  <si>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</si>
  <si>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</si>
  <si>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</si>
  <si>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</si>
  <si>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</si>
  <si>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</si>
  <si>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</si>
  <si>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</si>
  <si>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</si>
  <si>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</si>
  <si>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</si>
  <si>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</si>
  <si>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</si>
  <si>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</si>
  <si>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</si>
  <si>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</si>
  <si>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</si>
  <si>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</si>
  <si>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</si>
  <si>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</si>
  <si>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</si>
  <si>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</si>
  <si>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</si>
  <si>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</si>
  <si>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</si>
  <si>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</si>
  <si>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</si>
  <si>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</si>
  <si>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</si>
  <si>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</si>
  <si>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</si>
  <si>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</si>
  <si>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</si>
  <si>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</si>
  <si>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</si>
  <si>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</si>
  <si>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</si>
  <si>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</si>
  <si>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</si>
  <si>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</si>
  <si>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</si>
  <si>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</si>
  <si>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</si>
  <si>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</si>
  <si>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</si>
  <si>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</si>
  <si>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</si>
  <si>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</si>
  <si>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</si>
  <si>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</si>
  <si>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</si>
  <si>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</si>
  <si>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</si>
  <si>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</si>
  <si>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</si>
  <si>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</si>
  <si>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</si>
  <si>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</si>
  <si>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</si>
  <si>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</si>
  <si>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</si>
  <si>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</si>
  <si>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</si>
  <si>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</si>
  <si>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</si>
  <si>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</si>
  <si>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</si>
  <si>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</si>
  <si>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</si>
  <si>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</si>
  <si>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</si>
  <si>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</si>
  <si>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</si>
  <si>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</si>
  <si>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</si>
  <si>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</si>
  <si>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</si>
  <si>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</si>
  <si>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</si>
  <si>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</si>
  <si>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</si>
  <si>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</si>
  <si>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</si>
  <si>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</si>
  <si>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</si>
  <si>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</si>
  <si>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</si>
  <si>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</si>
  <si>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</si>
  <si>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</si>
  <si>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</si>
  <si>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</si>
  <si>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</si>
  <si>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</si>
  <si>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</si>
  <si>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</si>
  <si>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</si>
  <si>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</si>
  <si>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</si>
  <si>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</si>
  <si>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</si>
  <si>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</si>
  <si>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</si>
  <si>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</si>
  <si>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</si>
  <si>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</si>
  <si>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</si>
  <si>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</si>
  <si>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</si>
  <si>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</si>
  <si>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</si>
  <si>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</si>
  <si>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</si>
  <si>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</si>
  <si>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</si>
  <si>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</si>
  <si>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</si>
  <si>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</si>
  <si>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</si>
  <si>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</si>
  <si>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</si>
  <si>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</si>
  <si>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</si>
  <si>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</si>
  <si>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</si>
  <si>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</si>
  <si>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</si>
  <si>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</si>
  <si>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</si>
  <si>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</si>
  <si>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</si>
  <si>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</si>
  <si>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</si>
  <si>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</si>
  <si>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</si>
  <si>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</si>
  <si>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</si>
  <si>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</si>
  <si>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</si>
  <si>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</si>
  <si>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</si>
  <si>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</si>
  <si>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</si>
  <si>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</si>
  <si>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</si>
  <si>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</si>
  <si>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</si>
  <si>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</si>
  <si>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</si>
  <si>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</si>
  <si>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</si>
  <si>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</si>
  <si>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</si>
  <si>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</si>
  <si>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</si>
  <si>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</si>
  <si>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</si>
  <si>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</si>
  <si>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</si>
  <si>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</si>
  <si>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</si>
  <si>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</si>
  <si>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</si>
  <si>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</si>
  <si>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</si>
  <si>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</si>
  <si>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</si>
  <si>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</si>
  <si>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</si>
  <si>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</si>
  <si>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</si>
  <si>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</si>
  <si>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</si>
  <si>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</si>
  <si>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</si>
  <si>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</si>
  <si>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</si>
  <si>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</si>
  <si>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</si>
  <si>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</si>
  <si>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</si>
  <si>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</si>
  <si>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</si>
  <si>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</si>
  <si>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</si>
  <si>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</si>
  <si>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</si>
  <si>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</si>
  <si>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</si>
  <si>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</si>
  <si>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</si>
  <si>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</si>
  <si>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</si>
  <si>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</si>
  <si>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</si>
  <si>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</si>
  <si>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</si>
  <si>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</si>
  <si>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</si>
  <si>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</si>
  <si>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</si>
  <si>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</si>
  <si>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</si>
  <si>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</si>
  <si>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</si>
  <si>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</si>
  <si>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</si>
  <si>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</si>
  <si>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</si>
  <si>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</si>
  <si>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</si>
  <si>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</si>
  <si>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</si>
  <si>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</si>
  <si>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</si>
  <si>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</si>
  <si>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</si>
  <si>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</si>
  <si>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</si>
  <si>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</si>
  <si>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</si>
  <si>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</si>
  <si>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</si>
  <si>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</si>
  <si>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</si>
  <si>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</si>
  <si>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</si>
  <si>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</si>
  <si>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</si>
  <si>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</si>
  <si>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</si>
  <si>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</si>
  <si>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</si>
  <si>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</si>
  <si>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</si>
  <si>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</si>
  <si>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</si>
  <si>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</si>
  <si>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</si>
  <si>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</si>
  <si>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</si>
  <si>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</si>
  <si>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</si>
  <si>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</si>
  <si>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</si>
  <si>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</si>
  <si>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</si>
  <si>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</si>
  <si>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</si>
  <si>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</si>
  <si>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</si>
  <si>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</si>
  <si>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</si>
  <si>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</si>
  <si>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</si>
  <si>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</si>
  <si>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</si>
  <si>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</si>
  <si>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</si>
  <si>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</si>
  <si>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</si>
  <si>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</si>
  <si>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</si>
  <si>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</si>
  <si>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</si>
  <si>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</si>
  <si>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</si>
  <si>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</si>
  <si>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</si>
  <si>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</si>
  <si>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</si>
  <si>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</si>
  <si>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</si>
  <si>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</si>
  <si>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</si>
  <si>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</si>
  <si>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</si>
  <si>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</si>
  <si>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</si>
  <si>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</si>
  <si>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</si>
  <si>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</si>
  <si>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</si>
  <si>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</si>
  <si>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</si>
  <si>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</si>
  <si>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</si>
  <si>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</si>
  <si>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</si>
  <si>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</si>
  <si>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</si>
  <si>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</si>
  <si>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</si>
  <si>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</si>
  <si>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</si>
  <si>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</si>
  <si>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</si>
  <si>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</si>
  <si>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</si>
  <si>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</si>
  <si>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</si>
  <si>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</si>
  <si>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</si>
  <si>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</si>
  <si>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</si>
  <si>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</si>
  <si>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</si>
  <si>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</si>
  <si>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</si>
  <si>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</si>
  <si>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</si>
  <si>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</si>
  <si>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</si>
  <si>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</si>
  <si>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</si>
  <si>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</si>
  <si>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</si>
  <si>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</si>
  <si>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</si>
  <si>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</si>
  <si>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</si>
  <si>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</si>
  <si>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</si>
  <si>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</si>
  <si>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</si>
  <si>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</si>
  <si>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</si>
  <si>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</si>
  <si>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</si>
  <si>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</si>
  <si>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</si>
  <si>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</si>
  <si>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</si>
  <si>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</si>
  <si>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</si>
  <si>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</si>
  <si>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</si>
  <si>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</si>
  <si>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</si>
  <si>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</si>
  <si>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</si>
  <si>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</si>
  <si>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</si>
  <si>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</si>
  <si>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</si>
  <si>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</si>
  <si>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</si>
  <si>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</si>
  <si>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</si>
  <si>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</si>
  <si>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</si>
  <si>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</si>
  <si>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</si>
  <si>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</si>
  <si>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</si>
  <si>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</si>
  <si>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</si>
  <si>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</si>
  <si>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</si>
  <si>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</si>
  <si>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</si>
  <si>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</si>
  <si>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</si>
  <si>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</si>
  <si>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</si>
  <si>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</si>
  <si>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</si>
  <si>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</si>
  <si>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</si>
  <si>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</si>
  <si>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</si>
  <si>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</si>
  <si>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</si>
  <si>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</si>
  <si>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</si>
  <si>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</si>
  <si>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</si>
  <si>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</si>
  <si>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</si>
  <si>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</si>
  <si>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</si>
  <si>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</si>
  <si>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</si>
  <si>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</si>
  <si>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</si>
  <si>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</si>
  <si>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</si>
  <si>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</si>
  <si>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</si>
  <si>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</si>
  <si>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</si>
  <si>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</si>
  <si>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</si>
  <si>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</si>
  <si>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</si>
  <si>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</si>
  <si>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</si>
  <si>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</si>
  <si>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</si>
  <si>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</si>
  <si>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</si>
  <si>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</si>
  <si>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</si>
  <si>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</si>
  <si>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</si>
  <si>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CONCATENA</t>
  </si>
  <si>
    <t>TOT IVA</t>
  </si>
  <si>
    <t>Esito</t>
  </si>
  <si>
    <t>Respinto</t>
  </si>
  <si>
    <t>Sufficiente</t>
  </si>
  <si>
    <t>Discreto</t>
  </si>
  <si>
    <t>Buono</t>
  </si>
  <si>
    <t>Numero fatture</t>
  </si>
  <si>
    <t>Fatturato</t>
  </si>
  <si>
    <t>Categorie e Clienti in analisi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</si>
</sst>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44" fontId="0" fillId="0" borderId="0" xfId="1" applyFont="1"/>
  </cellXfs>
  <cellStyles count="2">
    <cellStyle name="Normale" xfId="0" builtinId="0"/>
    <cellStyle name="Valuta" xfId="1" builtinId="4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43541</xdr:colOff>
      <xdr:row>0</xdr:row>
      <xdr:rowOff>38098</xdr:rowOff>
    </xdr:from>
    <xdr:to>
      <xdr:col>13</xdr:col>
      <xdr:colOff>70756</xdr:colOff>
      <xdr:row>9</xdr:row>
      <xdr:rowOff>119741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EE4BBE2-6D2D-3A5F-CB4E-643842714A85}"/>
            </a:ext>
          </a:extLst>
        </xdr:cNvPr>
        <xdr:cNvSpPr txBox="1"/>
      </xdr:nvSpPr>
      <xdr:spPr>
        <a:xfrm>
          <a:off x="6155870" y="38098"/>
          <a:ext cx="4773386" cy="15022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Posso </a:t>
          </a:r>
          <a:r>
            <a:rPr lang="it-IT" sz="1100" baseline="0"/>
            <a:t>ottenere questo risultato tramite una funzione CERCAVERT?</a:t>
          </a:r>
        </a:p>
        <a:p>
          <a:r>
            <a:rPr lang="it-IT" sz="1100" baseline="0"/>
            <a:t>Si. Infatti ho subito provato in questo modo, creando una seconda tabella (E2:F5) in modo che avesse un campo in comune con l'altra (Punteggio). Così facendo sono andato a richiamarmi attraverso la funzione CERCAVERT il corrispettivo esito in base al punteggio. Ho inserito VERO nell'intervallo in quanto si stava cercando un intervallo di punteggi e non un valore esatto. Infatti se ad esempio si sostituisse il voto di Tamburini Ivi con 42 anzicchè 40, si otterrebbe comunque l'esito "Sufficiente".</a:t>
          </a:r>
        </a:p>
      </xdr:txBody>
    </xdr:sp>
    <xdr:clientData/>
  </xdr:twoCellAnchor>
  <xdr:twoCellAnchor>
    <xdr:from>
      <xdr:col>3</xdr:col>
      <xdr:colOff>119744</xdr:colOff>
      <xdr:row>12</xdr:row>
      <xdr:rowOff>21770</xdr:rowOff>
    </xdr:from>
    <xdr:to>
      <xdr:col>6</xdr:col>
      <xdr:colOff>538843</xdr:colOff>
      <xdr:row>17</xdr:row>
      <xdr:rowOff>87084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77E635FD-3913-CAE6-2FBD-CF096477F149}"/>
            </a:ext>
          </a:extLst>
        </xdr:cNvPr>
        <xdr:cNvSpPr txBox="1"/>
      </xdr:nvSpPr>
      <xdr:spPr>
        <a:xfrm>
          <a:off x="3842658" y="1915884"/>
          <a:ext cx="2808514" cy="854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In alternativa,</a:t>
          </a:r>
          <a:r>
            <a:rPr lang="it-IT" sz="1100" baseline="0"/>
            <a:t> ho ottenuto lo stesso risultato applicando la funzione SE per creare una formula annidata che verifica i punteggi e restituisce l'esito.</a:t>
          </a:r>
          <a:endParaRPr lang="it-IT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D325" sqref="D325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4.664062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 t="s">
        <v>570</v>
      </c>
      <c r="E1" s="1" t="s">
        <v>569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C2*20/100</f>
        <v>56200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C3*20/100</f>
        <v>64600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C67*20/100</f>
        <v>100200</v>
      </c>
      <c r="E67" s="4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C131*20/100</f>
        <v>19400</v>
      </c>
      <c r="E131" s="4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C195*20/100</f>
        <v>2200</v>
      </c>
      <c r="E195" s="4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C259*20/100</f>
        <v>45400</v>
      </c>
      <c r="E259" s="4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C323*20/100</f>
        <v>16000</v>
      </c>
      <c r="E323" s="4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zoomScale="140" zoomScaleNormal="140" workbookViewId="0">
      <selection activeCell="D22" sqref="D22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11.77734375" bestFit="1" customWidth="1"/>
    <col min="6" max="6" width="9.109375" bestFit="1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s">
        <v>571</v>
      </c>
      <c r="D1" s="4"/>
      <c r="E1" s="6" t="s">
        <v>485</v>
      </c>
      <c r="F1" s="6" t="s">
        <v>571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 t="str">
        <f>VLOOKUP(B2,$E$2:$F$5,2,TRUE)</f>
        <v>Sufficiente</v>
      </c>
      <c r="D2" s="8"/>
      <c r="E2" s="8">
        <v>0</v>
      </c>
      <c r="F2" s="8" t="s">
        <v>572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 t="str">
        <f t="shared" ref="C3:C8" si="0">VLOOKUP(B3,$E$2:$F$5,2,TRUE)</f>
        <v>Discreto</v>
      </c>
      <c r="E3" s="8">
        <v>40</v>
      </c>
      <c r="F3" s="8" t="s">
        <v>573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 t="str">
        <f t="shared" si="0"/>
        <v>Discreto</v>
      </c>
      <c r="E4" s="8">
        <v>60</v>
      </c>
      <c r="F4" s="8" t="s">
        <v>574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 t="str">
        <f t="shared" si="0"/>
        <v>Sufficiente</v>
      </c>
      <c r="E5" s="8">
        <v>70</v>
      </c>
      <c r="F5" s="8" t="s">
        <v>575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 t="str">
        <f t="shared" si="0"/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 t="str">
        <f t="shared" si="0"/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 t="str">
        <f t="shared" si="0"/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6" t="s">
        <v>484</v>
      </c>
      <c r="B13" s="6" t="s">
        <v>485</v>
      </c>
      <c r="C13" s="6" t="s">
        <v>571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7" t="s">
        <v>486</v>
      </c>
      <c r="B14" s="7">
        <v>40</v>
      </c>
      <c r="C14" s="4" t="str">
        <f>IF(B14&lt;40,"Respinto",IF(B14&lt;60,"Sufficiente",IF(B14&lt;70,"Discreto","Buono")))</f>
        <v>Sufficiente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7" t="s">
        <v>487</v>
      </c>
      <c r="B15" s="7">
        <v>60</v>
      </c>
      <c r="C15" s="4" t="str">
        <f t="shared" ref="C15:C20" si="1">IF(B15&lt;40,"Respinto",IF(B15&lt;60,"Sufficiente",IF(B15&lt;70,"Discreto","Buono")))</f>
        <v>Discreto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7" t="s">
        <v>488</v>
      </c>
      <c r="B16" s="7">
        <v>60</v>
      </c>
      <c r="C16" s="4" t="str">
        <f t="shared" si="1"/>
        <v>Discreto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7" t="s">
        <v>489</v>
      </c>
      <c r="B17" s="7">
        <v>40</v>
      </c>
      <c r="C17" s="4" t="str">
        <f t="shared" si="1"/>
        <v>Sufficiente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7" t="s">
        <v>490</v>
      </c>
      <c r="B18" s="7">
        <v>70</v>
      </c>
      <c r="C18" s="4" t="str">
        <f t="shared" si="1"/>
        <v>Buono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7" t="s">
        <v>491</v>
      </c>
      <c r="B19" s="7">
        <v>0</v>
      </c>
      <c r="C19" s="4" t="str">
        <f t="shared" si="1"/>
        <v>Respinto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7" t="s">
        <v>492</v>
      </c>
      <c r="B20" s="7">
        <v>0</v>
      </c>
      <c r="C20" s="4" t="str">
        <f t="shared" si="1"/>
        <v>Respinto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G14" sqref="G14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36" bestFit="1" customWidth="1"/>
    <col min="8" max="8" width="18.109375" bestFit="1" customWidth="1"/>
    <col min="9" max="9" width="15" bestFit="1" customWidth="1"/>
    <col min="10" max="24" width="8.6640625" customWidth="1"/>
  </cols>
  <sheetData>
    <row r="1" spans="1:24" ht="13.5" customHeight="1" thickBot="1" x14ac:dyDescent="0.4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0" t="s">
        <v>578</v>
      </c>
      <c r="H1" s="10" t="s">
        <v>576</v>
      </c>
      <c r="I1" s="10" t="s">
        <v>577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t="s">
        <v>499</v>
      </c>
      <c r="H2">
        <f>COUNTIF(C:C,"Abbigliamento")</f>
        <v>11</v>
      </c>
      <c r="I2" s="15">
        <f>SUMIF(C:C,"Abbigliamento",D:D)</f>
        <v>611780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558</v>
      </c>
      <c r="H3">
        <f>COUNTIF(C:C,"Alimentari")</f>
        <v>5</v>
      </c>
      <c r="I3" s="15">
        <f>SUMIF(C:C,"Alimentari",D:D)</f>
        <v>30860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t="s">
        <v>506</v>
      </c>
      <c r="H4">
        <f>COUNTIF(C:C,"Personale")</f>
        <v>4</v>
      </c>
      <c r="I4" s="15">
        <f>SUMIF(C:C,"Personale",D:D)</f>
        <v>54000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547</v>
      </c>
      <c r="H5">
        <f>COUNTIF(C:C,"Hardware")</f>
        <v>4</v>
      </c>
      <c r="I5" s="15">
        <f>SUMIF(C:C,"Hardware",D:D)</f>
        <v>6765600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I6" s="15"/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t="s">
        <v>501</v>
      </c>
      <c r="H7">
        <f>COUNTIF(B:B,"h&amp;b")</f>
        <v>2</v>
      </c>
      <c r="I7" s="15">
        <f>SUMIF(B:B,"H&amp;B",D:D)</f>
        <v>73450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t="s">
        <v>507</v>
      </c>
      <c r="H8">
        <f>COUNTIF(B:B,"Allstate")</f>
        <v>1</v>
      </c>
      <c r="I8" s="15">
        <f>SUMIF(B:B,"Allstate",D:D)</f>
        <v>50800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t="s">
        <v>509</v>
      </c>
      <c r="H9">
        <f>COUNTIF(B:B,"Canon USA")</f>
        <v>1</v>
      </c>
      <c r="I9" s="15">
        <f>SUMIF(B:B,"Canon USA",D:D)</f>
        <v>98450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t="s">
        <v>511</v>
      </c>
      <c r="H10">
        <f t="shared" ref="H10" si="0">COUNTIF(B:B,"h&amp;b")</f>
        <v>2</v>
      </c>
      <c r="I10" s="15">
        <f>SUMIF(B:B,"America Online",D:D)</f>
        <v>7950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t="s">
        <v>525</v>
      </c>
      <c r="H11">
        <f>COUNTIF(B:B,"Biobottoms")</f>
        <v>4</v>
      </c>
      <c r="I11" s="15">
        <f>SUMIF(B:B,"Biobottoms",D:D)</f>
        <v>283000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t="s">
        <v>528</v>
      </c>
      <c r="H12">
        <f>COUNTIF(B:B,"Epcot Center")</f>
        <v>2</v>
      </c>
      <c r="I12" s="15">
        <f>SUMIF(B:B,"Epcot Center",D:D)</f>
        <v>107700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t="s">
        <v>529</v>
      </c>
      <c r="H13">
        <f>COUNTIF(B:B,"Biergarten")</f>
        <v>1</v>
      </c>
      <c r="I13" s="15">
        <f>SUMIF(B:B,"Biergarten",D:D)</f>
        <v>27270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CLAUDIO MASCIOCCHI</cp:lastModifiedBy>
  <dcterms:created xsi:type="dcterms:W3CDTF">2005-04-12T12:35:30Z</dcterms:created>
  <dcterms:modified xsi:type="dcterms:W3CDTF">2025-04-18T10:49:50Z</dcterms:modified>
</cp:coreProperties>
</file>