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filterPrivacy="1" codeName="ThisWorkbook"/>
  <xr:revisionPtr revIDLastSave="6" documentId="8_{64BBB8CB-D3F4-4A19-B95B-02837A38FADA}" xr6:coauthVersionLast="45" xr6:coauthVersionMax="45" xr10:uidLastSave="{119D534D-9070-4356-80F2-B9D753EACABF}"/>
  <bookViews>
    <workbookView xWindow="-120" yWindow="-120" windowWidth="29040" windowHeight="15840" xr2:uid="{00000000-000D-0000-FFFF-FFFF00000000}"/>
  </bookViews>
  <sheets>
    <sheet name="Summary" sheetId="1" r:id="rId1"/>
    <sheet name="Monthly Income" sheetId="3" r:id="rId2"/>
    <sheet name="Monthly Expenses" sheetId="4" r:id="rId3"/>
    <sheet name="Memberships" sheetId="5" r:id="rId4"/>
    <sheet name="Classes" sheetId="6" r:id="rId5"/>
    <sheet name="Fabrication Services" sheetId="7" r:id="rId6"/>
    <sheet name="Contractors" sheetId="8" r:id="rId7"/>
  </sheets>
  <definedNames>
    <definedName name="BudgetTitle">Summary!$B$1</definedName>
    <definedName name="ColumnTitle1">Summary[[#Headers],[Total Monthly Income]]</definedName>
    <definedName name="ColumnTitle2">Income[[#Headers],[Item]]</definedName>
    <definedName name="ColumnTitle3">Expense[[#Headers],[Item]]</definedName>
    <definedName name="_xlnm.Print_Titles" localSheetId="2">'Monthly Expenses'!$3:$3</definedName>
    <definedName name="_xlnm.Print_Titles" localSheetId="1">'Monthly Income'!$3:$3</definedName>
    <definedName name="TotalMonthlyExpenses">SUM(Expense[Amount])</definedName>
    <definedName name="TotalMonthlyIncome">SUM(Income[Amount])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8" l="1"/>
  <c r="E3" i="8"/>
  <c r="E6" i="8"/>
  <c r="E2" i="8"/>
  <c r="Q8" i="4"/>
  <c r="D5" i="5"/>
  <c r="D3" i="5"/>
  <c r="D4" i="5"/>
  <c r="D2" i="5"/>
  <c r="C4" i="4" l="1"/>
  <c r="E18" i="8"/>
  <c r="E19" i="8"/>
  <c r="E17" i="8"/>
  <c r="E16" i="8"/>
  <c r="E15" i="8"/>
  <c r="E10" i="8"/>
  <c r="D11" i="8"/>
  <c r="E11" i="8" s="1"/>
  <c r="D10" i="8"/>
  <c r="D9" i="8"/>
  <c r="E9" i="8" s="1"/>
  <c r="E12" i="8" s="1"/>
  <c r="E3" i="6"/>
  <c r="E4" i="6"/>
  <c r="E5" i="6"/>
  <c r="E6" i="6"/>
  <c r="E7" i="6"/>
  <c r="E8" i="6"/>
  <c r="E9" i="6"/>
  <c r="E10" i="6"/>
  <c r="E11" i="6"/>
  <c r="E12" i="6"/>
  <c r="E13" i="6"/>
  <c r="E14" i="6"/>
  <c r="E2" i="6"/>
  <c r="E5" i="8"/>
  <c r="E4" i="8"/>
  <c r="G3" i="7"/>
  <c r="G4" i="7"/>
  <c r="G5" i="7"/>
  <c r="G6" i="7"/>
  <c r="G7" i="7"/>
  <c r="G2" i="7"/>
  <c r="C4" i="3"/>
  <c r="E20" i="8" l="1"/>
  <c r="G8" i="7"/>
  <c r="E15" i="6"/>
  <c r="C6" i="3" s="1"/>
  <c r="B3" i="1"/>
  <c r="B1" i="4" l="1"/>
  <c r="B1" i="3"/>
  <c r="B6" i="1" l="1"/>
  <c r="D6" i="1" l="1"/>
  <c r="E3" i="1"/>
  <c r="C6" i="1"/>
</calcChain>
</file>

<file path=xl/sharedStrings.xml><?xml version="1.0" encoding="utf-8"?>
<sst xmlns="http://schemas.openxmlformats.org/spreadsheetml/2006/main" count="124" uniqueCount="102">
  <si>
    <t>Item</t>
  </si>
  <si>
    <t>Amount</t>
  </si>
  <si>
    <t>Other</t>
  </si>
  <si>
    <t>Miscellaneous</t>
  </si>
  <si>
    <t>Balance</t>
  </si>
  <si>
    <t>Total Monthly Expenses</t>
  </si>
  <si>
    <t>Total Monthly Income</t>
  </si>
  <si>
    <t>SIMPLE MONTHLY BUDGET</t>
  </si>
  <si>
    <t>MONTHLY EXPENSES</t>
  </si>
  <si>
    <t>PERCENTAGE OF INCOME SPENT</t>
  </si>
  <si>
    <t>MONTHLY INCOME</t>
  </si>
  <si>
    <t>SUMMARY</t>
  </si>
  <si>
    <t>Rent/mortgage</t>
  </si>
  <si>
    <t>Membership</t>
  </si>
  <si>
    <t>Fabrication Services</t>
  </si>
  <si>
    <t>Classes</t>
  </si>
  <si>
    <t>Membership Tier</t>
  </si>
  <si>
    <t>Basic</t>
  </si>
  <si>
    <t>Cost</t>
  </si>
  <si>
    <t>No. of Members</t>
  </si>
  <si>
    <t>Monthly Cost</t>
  </si>
  <si>
    <t>Student/Veterate</t>
  </si>
  <si>
    <t>Full</t>
  </si>
  <si>
    <t>Total</t>
  </si>
  <si>
    <t>Class Title</t>
  </si>
  <si>
    <t>Income</t>
  </si>
  <si>
    <t>Introduction to 3D Printing</t>
  </si>
  <si>
    <t>No. of Students</t>
  </si>
  <si>
    <t>Date</t>
  </si>
  <si>
    <t>Introduction to Arduino</t>
  </si>
  <si>
    <t>Intermediate Arduino</t>
  </si>
  <si>
    <t>Introduction to MakeCode</t>
  </si>
  <si>
    <t>Open Maker Night</t>
  </si>
  <si>
    <t>TOTAL</t>
  </si>
  <si>
    <t>3D Printing Camp</t>
  </si>
  <si>
    <t>Jan 18 - 19</t>
  </si>
  <si>
    <t>Client</t>
  </si>
  <si>
    <t>Project Name</t>
  </si>
  <si>
    <t>Date Delivered</t>
  </si>
  <si>
    <t>Fabrication Hourly Rate</t>
  </si>
  <si>
    <t>Outdoor Signage</t>
  </si>
  <si>
    <t>Wedding Nameplates</t>
  </si>
  <si>
    <t>Jon B.</t>
  </si>
  <si>
    <t>Bells and Whistles</t>
  </si>
  <si>
    <t>Tool</t>
  </si>
  <si>
    <t>CNC</t>
  </si>
  <si>
    <t>Lasercutter</t>
  </si>
  <si>
    <t>BattleBots</t>
  </si>
  <si>
    <t>Robot Shield</t>
  </si>
  <si>
    <t>Welder</t>
  </si>
  <si>
    <t>No. of Hrs</t>
  </si>
  <si>
    <t>Materials</t>
  </si>
  <si>
    <t>Custom Table</t>
  </si>
  <si>
    <t>Sarah K.</t>
  </si>
  <si>
    <t>Hot Chocolate Emporium</t>
  </si>
  <si>
    <t>Alex M.</t>
  </si>
  <si>
    <t>Playspace Backdrop</t>
  </si>
  <si>
    <t>Internet</t>
  </si>
  <si>
    <t>Contractors</t>
  </si>
  <si>
    <t>Contractor Fee</t>
  </si>
  <si>
    <t>Contractor Name</t>
  </si>
  <si>
    <t>Class Instructor, Beginner Level</t>
  </si>
  <si>
    <t>Jerome K.</t>
  </si>
  <si>
    <t>Total Fee</t>
  </si>
  <si>
    <t>Class Instructor, Intermediate Level</t>
  </si>
  <si>
    <t>Sally L.</t>
  </si>
  <si>
    <t>Class Instructor, Camp</t>
  </si>
  <si>
    <t>Rochelle M.</t>
  </si>
  <si>
    <t>Contractor Title: Instructors</t>
  </si>
  <si>
    <t>Maker Night Host</t>
  </si>
  <si>
    <t>Bob A.</t>
  </si>
  <si>
    <t>Contractor Title: Fabricators</t>
  </si>
  <si>
    <t>CNC Fabricator</t>
  </si>
  <si>
    <t>Lasercutter Fabricator</t>
  </si>
  <si>
    <t>Elie G.</t>
  </si>
  <si>
    <t>Monica W.</t>
  </si>
  <si>
    <t>Tig S.</t>
  </si>
  <si>
    <t>No. of Classes</t>
  </si>
  <si>
    <t>Instructor Fees Subtotal</t>
  </si>
  <si>
    <t>Fabricator Fees Subtotal</t>
  </si>
  <si>
    <t>Contractor Title: Adminstrative</t>
  </si>
  <si>
    <t>Host</t>
  </si>
  <si>
    <t>Legal</t>
  </si>
  <si>
    <t>Quentin W.</t>
  </si>
  <si>
    <t>Accounting</t>
  </si>
  <si>
    <t>Margo D.</t>
  </si>
  <si>
    <t>Elliot A.</t>
  </si>
  <si>
    <t>Administrative Fees Subtotal</t>
  </si>
  <si>
    <t>Leadership</t>
  </si>
  <si>
    <t>Marketing</t>
  </si>
  <si>
    <t>Katie S.</t>
  </si>
  <si>
    <t>Alice Q.</t>
  </si>
  <si>
    <t>Contractors Total</t>
  </si>
  <si>
    <t>Catering/Food</t>
  </si>
  <si>
    <t>Marketing/Advertising</t>
  </si>
  <si>
    <t>Web Hosting, Data Storage, Software Subscriptions</t>
  </si>
  <si>
    <t>Maintenance</t>
  </si>
  <si>
    <t>Janitorial Services</t>
  </si>
  <si>
    <t>Utilities (Electric, Gas, Trash, etc.)</t>
  </si>
  <si>
    <t>Insurance</t>
  </si>
  <si>
    <t>Tools (Consumables, New Purchases)</t>
  </si>
  <si>
    <t xml:space="preserve"> Monthly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</si>
</sst>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14" x14ac:knownFonts="1">
    <font>
      <sz val="11"/>
      <color theme="3"/>
      <name val="Century Gothic"/>
      <family val="1"/>
      <scheme val="minor"/>
    </font>
    <font>
      <sz val="25"/>
      <color theme="3"/>
      <name val="Century Gothic"/>
      <family val="2"/>
      <scheme val="minor"/>
    </font>
    <font>
      <sz val="16"/>
      <color theme="3"/>
      <name val="Century Gothic"/>
      <family val="2"/>
      <scheme val="minor"/>
    </font>
    <font>
      <sz val="15.75"/>
      <color theme="3"/>
      <name val="Century Gothic"/>
      <family val="2"/>
      <scheme val="minor"/>
    </font>
    <font>
      <sz val="14"/>
      <color theme="3"/>
      <name val="Century Gothic"/>
      <family val="2"/>
      <scheme val="minor"/>
    </font>
    <font>
      <sz val="11"/>
      <color theme="3"/>
      <name val="Century Gothic"/>
      <family val="1"/>
      <scheme val="minor"/>
    </font>
    <font>
      <i/>
      <sz val="11"/>
      <color theme="4" tint="-0.499984740745262"/>
      <name val="Georgia"/>
      <family val="1"/>
      <scheme val="major"/>
    </font>
    <font>
      <sz val="22"/>
      <color theme="4" tint="-0.499984740745262"/>
      <name val="Century Gothic"/>
      <family val="2"/>
      <scheme val="minor"/>
    </font>
    <font>
      <sz val="11"/>
      <color theme="0" tint="-0.34998626667073579"/>
      <name val="Century Gothic"/>
      <family val="1"/>
      <scheme val="minor"/>
    </font>
    <font>
      <b/>
      <sz val="11"/>
      <color theme="3"/>
      <name val="Century Gothic"/>
      <family val="2"/>
      <scheme val="minor"/>
    </font>
    <font>
      <sz val="10"/>
      <color theme="3"/>
      <name val="Century Gothic"/>
      <family val="1"/>
      <scheme val="minor"/>
    </font>
    <font>
      <b/>
      <sz val="16"/>
      <color theme="3"/>
      <name val="Century Gothic"/>
      <family val="2"/>
      <scheme val="minor"/>
    </font>
    <font>
      <b/>
      <i/>
      <sz val="11"/>
      <color theme="4" tint="-0.499984740745262"/>
      <name val="Georgia"/>
      <family val="1"/>
      <scheme val="major"/>
    </font>
    <font>
      <b/>
      <sz val="12"/>
      <color theme="3"/>
      <name val="Century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theme="2" tint="-9.9948118533890809E-2"/>
      </top>
      <bottom style="medium">
        <color theme="2" tint="-9.9948118533890809E-2"/>
      </bottom>
      <diagonal/>
    </border>
    <border>
      <left/>
      <right/>
      <top style="medium">
        <color theme="2" tint="-9.9948118533890809E-2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/>
      <bottom style="medium">
        <color theme="2" tint="-9.9948118533890809E-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0">
    <xf numFmtId="0" fontId="0" fillId="0" borderId="0">
      <alignment vertical="center"/>
    </xf>
    <xf numFmtId="9" fontId="7" fillId="0" borderId="0" applyFill="0" applyBorder="0" applyAlignment="0" applyProtection="0"/>
    <xf numFmtId="0" fontId="1" fillId="0" borderId="0" applyNumberFormat="0" applyFill="0" applyBorder="0" applyProtection="0">
      <alignment horizontal="left" indent="1"/>
    </xf>
    <xf numFmtId="0" fontId="4" fillId="0" borderId="0" applyNumberFormat="0" applyFill="0" applyProtection="0"/>
    <xf numFmtId="0" fontId="6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8" fillId="2" borderId="3" applyNumberFormat="0" applyAlignment="0">
      <alignment vertical="center"/>
    </xf>
    <xf numFmtId="0" fontId="5" fillId="0" borderId="0">
      <alignment vertical="center" wrapText="1"/>
    </xf>
    <xf numFmtId="164" fontId="5" fillId="0" borderId="0">
      <alignment vertical="center"/>
    </xf>
    <xf numFmtId="44" fontId="5" fillId="0" borderId="0" applyFont="0" applyFill="0" applyBorder="0" applyAlignment="0" applyProtection="0"/>
  </cellStyleXfs>
  <cellXfs count="93">
    <xf numFmtId="0" fontId="0" fillId="0" borderId="0" xfId="0">
      <alignment vertical="center"/>
    </xf>
    <xf numFmtId="0" fontId="0" fillId="0" borderId="0" xfId="0" applyAlignment="1"/>
    <xf numFmtId="0" fontId="6" fillId="0" borderId="1" xfId="4" applyAlignment="1">
      <alignment vertical="center"/>
    </xf>
    <xf numFmtId="0" fontId="6" fillId="0" borderId="1" xfId="4" applyAlignment="1">
      <alignment horizontal="right" vertical="center" indent="2"/>
    </xf>
    <xf numFmtId="165" fontId="3" fillId="0" borderId="0" xfId="5" applyNumberFormat="1" applyFont="1" applyAlignment="1">
      <alignment vertical="top"/>
    </xf>
    <xf numFmtId="165" fontId="2" fillId="0" borderId="0" xfId="5" applyNumberFormat="1" applyAlignment="1">
      <alignment vertical="top"/>
    </xf>
    <xf numFmtId="0" fontId="4" fillId="0" borderId="0" xfId="3"/>
    <xf numFmtId="165" fontId="2" fillId="0" borderId="2" xfId="5" applyNumberFormat="1" applyBorder="1" applyAlignment="1">
      <alignment horizontal="left" vertical="top"/>
    </xf>
    <xf numFmtId="0" fontId="5" fillId="0" borderId="0" xfId="7">
      <alignment vertical="center" wrapText="1"/>
    </xf>
    <xf numFmtId="164" fontId="5" fillId="0" borderId="0" xfId="8">
      <alignment vertical="center"/>
    </xf>
    <xf numFmtId="9" fontId="7" fillId="0" borderId="4" xfId="1" applyBorder="1" applyAlignment="1">
      <alignment horizontal="right" vertical="center" indent="1"/>
    </xf>
    <xf numFmtId="0" fontId="6" fillId="0" borderId="8" xfId="4" applyBorder="1" applyAlignment="1">
      <alignment horizontal="left" vertical="center"/>
    </xf>
    <xf numFmtId="0" fontId="1" fillId="0" borderId="0" xfId="2">
      <alignment horizontal="left" indent="1"/>
    </xf>
    <xf numFmtId="0" fontId="5" fillId="0" borderId="0" xfId="7" applyFill="1">
      <alignment vertical="center" wrapText="1"/>
    </xf>
    <xf numFmtId="164" fontId="5" fillId="0" borderId="0" xfId="8" applyFill="1">
      <alignment vertical="center"/>
    </xf>
    <xf numFmtId="0" fontId="9" fillId="0" borderId="0" xfId="0" applyFont="1">
      <alignment vertical="center"/>
    </xf>
    <xf numFmtId="6" fontId="0" fillId="0" borderId="0" xfId="0" applyNumberFormat="1">
      <alignment vertical="center"/>
    </xf>
    <xf numFmtId="0" fontId="9" fillId="0" borderId="11" xfId="0" applyFont="1" applyBorder="1">
      <alignment vertical="center"/>
    </xf>
    <xf numFmtId="0" fontId="0" fillId="0" borderId="14" xfId="0" applyFont="1" applyBorder="1" applyAlignment="1">
      <alignment vertical="center" wrapText="1"/>
    </xf>
    <xf numFmtId="0" fontId="0" fillId="0" borderId="14" xfId="0" applyFont="1" applyBorder="1">
      <alignment vertical="center"/>
    </xf>
    <xf numFmtId="0" fontId="0" fillId="0" borderId="0" xfId="0" applyFont="1" applyBorder="1" applyAlignment="1">
      <alignment vertical="center" wrapText="1"/>
    </xf>
    <xf numFmtId="6" fontId="0" fillId="0" borderId="0" xfId="0" applyNumberFormat="1" applyFont="1" applyBorder="1">
      <alignment vertical="center"/>
    </xf>
    <xf numFmtId="0" fontId="0" fillId="0" borderId="0" xfId="0" applyFont="1" applyBorder="1">
      <alignment vertical="center"/>
    </xf>
    <xf numFmtId="6" fontId="0" fillId="0" borderId="0" xfId="0" applyNumberFormat="1" applyBorder="1">
      <alignment vertical="center"/>
    </xf>
    <xf numFmtId="0" fontId="0" fillId="0" borderId="16" xfId="0" applyBorder="1">
      <alignment vertical="center"/>
    </xf>
    <xf numFmtId="0" fontId="0" fillId="0" borderId="0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44" fontId="9" fillId="0" borderId="9" xfId="0" applyNumberFormat="1" applyFont="1" applyBorder="1">
      <alignment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ill="1" applyBorder="1">
      <alignment vertical="center"/>
    </xf>
    <xf numFmtId="6" fontId="0" fillId="0" borderId="0" xfId="0" applyNumberFormat="1" applyFill="1" applyBorder="1">
      <alignment vertical="center"/>
    </xf>
    <xf numFmtId="6" fontId="0" fillId="0" borderId="19" xfId="0" applyNumberFormat="1" applyBorder="1">
      <alignment vertical="center"/>
    </xf>
    <xf numFmtId="6" fontId="9" fillId="0" borderId="9" xfId="0" applyNumberFormat="1" applyFont="1" applyBorder="1">
      <alignment vertical="center"/>
    </xf>
    <xf numFmtId="0" fontId="9" fillId="0" borderId="9" xfId="0" applyFont="1" applyBorder="1" applyAlignment="1">
      <alignment horizontal="center" vertical="center"/>
    </xf>
    <xf numFmtId="6" fontId="0" fillId="0" borderId="21" xfId="0" applyNumberFormat="1" applyBorder="1">
      <alignment vertical="center"/>
    </xf>
    <xf numFmtId="6" fontId="0" fillId="0" borderId="22" xfId="0" applyNumberFormat="1" applyBorder="1">
      <alignment vertical="center"/>
    </xf>
    <xf numFmtId="0" fontId="0" fillId="0" borderId="23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9" fillId="0" borderId="12" xfId="0" applyFont="1" applyBorder="1" applyAlignment="1">
      <alignment horizontal="center" vertical="center" wrapText="1"/>
    </xf>
    <xf numFmtId="6" fontId="0" fillId="0" borderId="13" xfId="0" applyNumberFormat="1" applyFont="1" applyBorder="1">
      <alignment vertical="center"/>
    </xf>
    <xf numFmtId="6" fontId="0" fillId="0" borderId="16" xfId="0" applyNumberFormat="1" applyFont="1" applyBorder="1">
      <alignment vertical="center"/>
    </xf>
    <xf numFmtId="6" fontId="0" fillId="0" borderId="16" xfId="0" applyNumberFormat="1" applyBorder="1">
      <alignment vertical="center"/>
    </xf>
    <xf numFmtId="16" fontId="0" fillId="0" borderId="23" xfId="0" applyNumberFormat="1" applyFont="1" applyBorder="1">
      <alignment vertical="center"/>
    </xf>
    <xf numFmtId="16" fontId="0" fillId="0" borderId="21" xfId="0" applyNumberFormat="1" applyFont="1" applyBorder="1">
      <alignment vertical="center"/>
    </xf>
    <xf numFmtId="16" fontId="0" fillId="0" borderId="21" xfId="0" applyNumberFormat="1" applyBorder="1">
      <alignment vertical="center"/>
    </xf>
    <xf numFmtId="44" fontId="9" fillId="0" borderId="0" xfId="9" applyFont="1" applyAlignment="1">
      <alignment vertical="center"/>
    </xf>
    <xf numFmtId="0" fontId="9" fillId="0" borderId="0" xfId="0" applyFont="1" applyAlignment="1">
      <alignment horizontal="center" vertical="center" wrapText="1"/>
    </xf>
    <xf numFmtId="0" fontId="10" fillId="0" borderId="13" xfId="0" applyFont="1" applyBorder="1" applyAlignment="1">
      <alignment vertical="center" wrapText="1"/>
    </xf>
    <xf numFmtId="6" fontId="0" fillId="0" borderId="14" xfId="0" applyNumberFormat="1" applyBorder="1">
      <alignment vertical="center"/>
    </xf>
    <xf numFmtId="0" fontId="10" fillId="0" borderId="16" xfId="0" applyFont="1" applyBorder="1" applyAlignment="1">
      <alignment vertical="center" wrapText="1"/>
    </xf>
    <xf numFmtId="0" fontId="10" fillId="0" borderId="18" xfId="0" applyFont="1" applyBorder="1" applyAlignment="1">
      <alignment vertical="center" wrapText="1"/>
    </xf>
    <xf numFmtId="0" fontId="9" fillId="0" borderId="10" xfId="0" applyFont="1" applyBorder="1" applyAlignment="1">
      <alignment horizontal="center" vertical="center" wrapText="1"/>
    </xf>
    <xf numFmtId="0" fontId="10" fillId="0" borderId="15" xfId="0" applyFont="1" applyBorder="1" applyAlignment="1">
      <alignment vertical="center" wrapText="1"/>
    </xf>
    <xf numFmtId="0" fontId="10" fillId="0" borderId="17" xfId="0" applyFont="1" applyBorder="1" applyAlignment="1">
      <alignment vertical="center" wrapText="1"/>
    </xf>
    <xf numFmtId="0" fontId="10" fillId="0" borderId="20" xfId="0" applyFont="1" applyBorder="1" applyAlignment="1">
      <alignment vertical="center" wrapText="1"/>
    </xf>
    <xf numFmtId="14" fontId="10" fillId="0" borderId="13" xfId="0" applyNumberFormat="1" applyFont="1" applyBorder="1">
      <alignment vertical="center"/>
    </xf>
    <xf numFmtId="0" fontId="10" fillId="0" borderId="15" xfId="0" applyFont="1" applyBorder="1">
      <alignment vertical="center"/>
    </xf>
    <xf numFmtId="14" fontId="10" fillId="0" borderId="16" xfId="0" applyNumberFormat="1" applyFont="1" applyBorder="1">
      <alignment vertical="center"/>
    </xf>
    <xf numFmtId="0" fontId="10" fillId="0" borderId="17" xfId="0" applyFont="1" applyBorder="1">
      <alignment vertical="center"/>
    </xf>
    <xf numFmtId="14" fontId="10" fillId="0" borderId="18" xfId="0" applyNumberFormat="1" applyFont="1" applyBorder="1">
      <alignment vertical="center"/>
    </xf>
    <xf numFmtId="0" fontId="10" fillId="0" borderId="20" xfId="0" applyFont="1" applyBorder="1">
      <alignment vertical="center"/>
    </xf>
    <xf numFmtId="0" fontId="9" fillId="0" borderId="9" xfId="0" applyFont="1" applyBorder="1" applyAlignment="1">
      <alignment horizontal="center" vertical="center" wrapText="1"/>
    </xf>
    <xf numFmtId="6" fontId="9" fillId="0" borderId="9" xfId="9" applyNumberFormat="1" applyFont="1" applyBorder="1" applyAlignment="1">
      <alignment vertical="center"/>
    </xf>
    <xf numFmtId="0" fontId="9" fillId="0" borderId="0" xfId="7" applyFont="1" applyFill="1">
      <alignment vertical="center" wrapText="1"/>
    </xf>
    <xf numFmtId="164" fontId="9" fillId="0" borderId="0" xfId="8" applyFont="1" applyFill="1">
      <alignment vertical="center"/>
    </xf>
    <xf numFmtId="165" fontId="11" fillId="0" borderId="2" xfId="5" applyNumberFormat="1" applyFont="1" applyBorder="1" applyAlignment="1">
      <alignment horizontal="left" vertical="top"/>
    </xf>
    <xf numFmtId="0" fontId="12" fillId="0" borderId="8" xfId="4" applyFont="1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44" fontId="0" fillId="0" borderId="21" xfId="9" applyFont="1" applyBorder="1" applyAlignment="1">
      <alignment vertical="center"/>
    </xf>
    <xf numFmtId="0" fontId="0" fillId="0" borderId="16" xfId="0" applyBorder="1" applyAlignment="1">
      <alignment vertical="center" wrapText="1"/>
    </xf>
    <xf numFmtId="0" fontId="9" fillId="0" borderId="10" xfId="0" applyFont="1" applyBorder="1" applyAlignment="1">
      <alignment vertical="center" wrapText="1"/>
    </xf>
    <xf numFmtId="6" fontId="13" fillId="0" borderId="9" xfId="0" applyNumberFormat="1" applyFont="1" applyBorder="1">
      <alignment vertical="center"/>
    </xf>
    <xf numFmtId="0" fontId="0" fillId="2" borderId="5" xfId="6" applyFont="1" applyBorder="1">
      <alignment vertical="center"/>
    </xf>
    <xf numFmtId="0" fontId="0" fillId="2" borderId="6" xfId="6" applyFont="1" applyBorder="1">
      <alignment vertical="center"/>
    </xf>
    <xf numFmtId="0" fontId="0" fillId="2" borderId="7" xfId="6" applyFont="1" applyBorder="1">
      <alignment vertical="center"/>
    </xf>
    <xf numFmtId="0" fontId="9" fillId="0" borderId="10" xfId="0" applyFont="1" applyBorder="1" applyAlignment="1">
      <alignment horizontal="right" vertical="center"/>
    </xf>
    <xf numFmtId="0" fontId="9" fillId="0" borderId="11" xfId="0" applyFont="1" applyBorder="1" applyAlignment="1">
      <alignment horizontal="right" vertical="center"/>
    </xf>
    <xf numFmtId="0" fontId="13" fillId="0" borderId="10" xfId="0" applyFont="1" applyBorder="1" applyAlignment="1">
      <alignment horizontal="right" vertical="center"/>
    </xf>
    <xf numFmtId="0" fontId="13" fillId="0" borderId="11" xfId="0" applyFont="1" applyBorder="1" applyAlignment="1">
      <alignment horizontal="right" vertical="center"/>
    </xf>
    <xf numFmtId="165" fontId="0" fillId="0" borderId="0" xfId="0" applyNumberFormat="1">
      <alignment vertical="center"/>
    </xf>
    <xf numFmtId="9" fontId="7" fillId="0" borderId="0" xfId="1" applyAlignment="1">
      <alignment vertical="center"/>
    </xf>
  </cellXfs>
  <cellStyles count="10">
    <cellStyle name="Currency" xfId="9" builtinId="4"/>
    <cellStyle name="Heading 1" xfId="3" builtinId="16" customBuiltin="1"/>
    <cellStyle name="Heading 2" xfId="4" builtinId="17" customBuiltin="1"/>
    <cellStyle name="Heading 3" xfId="5" builtinId="18" customBuiltin="1"/>
    <cellStyle name="IncomeSpentBar" xfId="6" xr:uid="{00000000-0005-0000-0000-000003000000}"/>
    <cellStyle name="Normal" xfId="0" builtinId="0" customBuiltin="1"/>
    <cellStyle name="Percent" xfId="1" builtinId="5" customBuiltin="1"/>
    <cellStyle name="Table Amounts" xfId="8" xr:uid="{00000000-0005-0000-0000-000006000000}"/>
    <cellStyle name="Table Items" xfId="7" xr:uid="{00000000-0005-0000-0000-000007000000}"/>
    <cellStyle name="Title" xfId="2" builtinId="15" customBuiltin="1"/>
  </cellStyles>
  <dxfs count="10">
    <dxf>
      <font>
        <b/>
      </font>
      <numFmt numFmtId="165" formatCode="&quot;$&quot;#,##0"/>
      <alignment horizontal="left" vertical="top" textRotation="0" wrapText="0" indent="0" justifyLastLine="0" shrinkToFit="0" readingOrder="0"/>
      <border diagonalUp="0" diagonalDown="0" outline="0">
        <left/>
        <right/>
        <top style="medium">
          <color theme="2" tint="-9.9948118533890809E-2"/>
        </top>
        <bottom/>
      </border>
    </dxf>
    <dxf>
      <numFmt numFmtId="165" formatCode="&quot;$&quot;#,##0"/>
      <alignment horizontal="left" vertical="top" textRotation="0" wrapText="0" indent="0" justifyLastLine="0" shrinkToFit="0" readingOrder="0"/>
      <border diagonalUp="0" diagonalDown="0" outline="0">
        <left/>
        <right/>
        <top style="medium">
          <color theme="2" tint="-9.9948118533890809E-2"/>
        </top>
        <bottom/>
      </border>
    </dxf>
    <dxf>
      <numFmt numFmtId="165" formatCode="&quot;$&quot;#,##0"/>
      <alignment horizontal="left" vertical="top" textRotation="0" wrapText="0" indent="0" justifyLastLine="0" shrinkToFit="0" readingOrder="0"/>
      <border diagonalUp="0" diagonalDown="0">
        <left/>
        <right/>
        <top style="medium">
          <color theme="2" tint="-9.9948118533890809E-2"/>
        </top>
        <bottom/>
        <vertical/>
        <horizontal/>
      </border>
    </dxf>
    <dxf>
      <border outline="0">
        <top style="medium">
          <color theme="2" tint="-9.9948118533890809E-2"/>
        </top>
      </border>
    </dxf>
    <dxf>
      <border outline="0">
        <top style="medium">
          <color theme="2" tint="-9.9948118533890809E-2"/>
        </top>
      </border>
    </dxf>
    <dxf>
      <alignment horizontal="left" vertical="top" textRotation="0" wrapText="0" indent="0" justifyLastLine="0" shrinkToFit="0" readingOrder="0"/>
    </dxf>
    <dxf>
      <border outline="0">
        <bottom style="medium">
          <color theme="2" tint="-9.9948118533890809E-2"/>
        </bottom>
      </border>
    </dxf>
    <dxf>
      <alignment horizontal="left" vertical="center" textRotation="0" wrapText="0" indent="0" justifyLastLine="0" shrinkToFit="0" readingOrder="0"/>
    </dxf>
    <dxf>
      <font>
        <b val="0"/>
        <i/>
        <color theme="4" tint="-0.24994659260841701"/>
      </font>
      <border>
        <top style="medium">
          <color theme="2" tint="-9.9948118533890809E-2"/>
        </top>
        <bottom style="medium">
          <color theme="2" tint="-9.9948118533890809E-2"/>
        </bottom>
      </border>
    </dxf>
    <dxf>
      <font>
        <color theme="3"/>
      </font>
    </dxf>
  </dxfs>
  <tableStyles count="1" defaultTableStyle="TableStyleMedium2" defaultPivotStyle="PivotStyleLight16">
    <tableStyle name="Simple Monthly Budget" pivot="0" count="2" xr9:uid="{00000000-0011-0000-FFFF-FFFF00000000}">
      <tableStyleElement type="wholeTable" dxfId="9"/>
      <tableStyleElement type="headerRow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ChartData</c:v>
          </c:tx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43E5-43C7-B418-2B2196665C7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43E5-43C7-B418-2B2196665C70}"/>
              </c:ext>
            </c:extLst>
          </c:dPt>
          <c:dLbls>
            <c:delete val="1"/>
          </c:dLbls>
          <c:cat>
            <c:strLit>
              <c:ptCount val="2"/>
              <c:pt idx="0">
                <c:v>Income</c:v>
              </c:pt>
              <c:pt idx="1">
                <c:v>Expenses</c:v>
              </c:pt>
            </c:strLit>
          </c:cat>
          <c:val>
            <c:numRef>
              <c:f>Summary!$B$6:$C$6</c:f>
              <c:numCache>
                <c:formatCode>"$"#,##0</c:formatCode>
                <c:ptCount val="2"/>
                <c:pt idx="0">
                  <c:v>17172</c:v>
                </c:pt>
                <c:pt idx="1">
                  <c:v>16393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E5-43C7-B418-2B2196665C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406999952"/>
        <c:axId val="406999560"/>
      </c:barChart>
      <c:catAx>
        <c:axId val="406999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100">
                <a:latin typeface="+mn-lt"/>
              </a:defRPr>
            </a:pPr>
            <a:endParaRPr lang="en-US"/>
          </a:p>
        </c:txPr>
        <c:crossAx val="406999560"/>
        <c:crosses val="autoZero"/>
        <c:auto val="1"/>
        <c:lblAlgn val="ctr"/>
        <c:lblOffset val="100"/>
        <c:noMultiLvlLbl val="0"/>
      </c:catAx>
      <c:valAx>
        <c:axId val="406999560"/>
        <c:scaling>
          <c:orientation val="minMax"/>
          <c:min val="0"/>
        </c:scaling>
        <c:delete val="0"/>
        <c:axPos val="l"/>
        <c:minorGridlines>
          <c:spPr>
            <a:ln w="3175">
              <a:solidFill>
                <a:schemeClr val="bg1">
                  <a:lumMod val="75000"/>
                  <a:alpha val="25000"/>
                </a:schemeClr>
              </a:solidFill>
            </a:ln>
          </c:spPr>
        </c:minorGridlines>
        <c:numFmt formatCode="&quot;$&quot;#,##0" sourceLinked="0"/>
        <c:majorTickMark val="none"/>
        <c:minorTickMark val="none"/>
        <c:tickLblPos val="nextTo"/>
        <c:spPr>
          <a:ln w="3175">
            <a:noFill/>
          </a:ln>
        </c:spPr>
        <c:txPr>
          <a:bodyPr/>
          <a:lstStyle/>
          <a:p>
            <a:pPr>
              <a:defRPr sz="1100"/>
            </a:pPr>
            <a:endParaRPr lang="en-US"/>
          </a:p>
        </c:txPr>
        <c:crossAx val="406999952"/>
        <c:crosses val="autoZero"/>
        <c:crossBetween val="between"/>
        <c:minorUnit val="500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chemeClr val="tx2"/>
          </a:solidFill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Income by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'Monthly Income'!$B$4:$B$7</c:f>
              <c:strCache>
                <c:ptCount val="4"/>
                <c:pt idx="0">
                  <c:v>Membership</c:v>
                </c:pt>
                <c:pt idx="1">
                  <c:v>Fabrication Services</c:v>
                </c:pt>
                <c:pt idx="2">
                  <c:v>Classes</c:v>
                </c:pt>
                <c:pt idx="3">
                  <c:v>Other</c:v>
                </c:pt>
              </c:strCache>
            </c:strRef>
          </c:cat>
          <c:val>
            <c:numRef>
              <c:f>'Monthly Income'!$C$4:$C$7</c:f>
              <c:numCache>
                <c:formatCode>"$"#,##0.00</c:formatCode>
                <c:ptCount val="4"/>
                <c:pt idx="0">
                  <c:v>4662</c:v>
                </c:pt>
                <c:pt idx="1">
                  <c:v>1000</c:v>
                </c:pt>
                <c:pt idx="2">
                  <c:v>11260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AD-43C3-956F-FF0890BA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1153119"/>
        <c:axId val="1672020863"/>
      </c:barChart>
      <c:catAx>
        <c:axId val="186115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020863"/>
        <c:crosses val="autoZero"/>
        <c:auto val="1"/>
        <c:lblAlgn val="ctr"/>
        <c:lblOffset val="100"/>
        <c:noMultiLvlLbl val="0"/>
      </c:catAx>
      <c:valAx>
        <c:axId val="167202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153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Expenses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'Monthly Expenses'!$B$4:$B$18</c:f>
              <c:strCache>
                <c:ptCount val="13"/>
                <c:pt idx="0">
                  <c:v>Contractors</c:v>
                </c:pt>
                <c:pt idx="1">
                  <c:v>Rent/mortgage</c:v>
                </c:pt>
                <c:pt idx="2">
                  <c:v>Tools (Consumables, New Purchases)</c:v>
                </c:pt>
                <c:pt idx="3">
                  <c:v>Janitorial Services</c:v>
                </c:pt>
                <c:pt idx="4">
                  <c:v>Materials</c:v>
                </c:pt>
                <c:pt idx="5">
                  <c:v>Utilities (Electric, Gas, Trash, etc.)</c:v>
                </c:pt>
                <c:pt idx="6">
                  <c:v>Maintenance</c:v>
                </c:pt>
                <c:pt idx="7">
                  <c:v>Web Hosting, Data Storage, Software Subscriptions</c:v>
                </c:pt>
                <c:pt idx="8">
                  <c:v>Catering/Food</c:v>
                </c:pt>
                <c:pt idx="9">
                  <c:v>Insurance</c:v>
                </c:pt>
                <c:pt idx="10">
                  <c:v>Internet</c:v>
                </c:pt>
                <c:pt idx="11">
                  <c:v>Miscellaneous</c:v>
                </c:pt>
                <c:pt idx="12">
                  <c:v>Marketing/Advertising</c:v>
                </c:pt>
              </c:strCache>
            </c:strRef>
          </c:cat>
          <c:val>
            <c:numRef>
              <c:f>'Monthly Expenses'!$C$4:$C$18</c:f>
              <c:numCache>
                <c:formatCode>"$"#,##0.00</c:formatCode>
                <c:ptCount val="15"/>
                <c:pt idx="0">
                  <c:v>5705</c:v>
                </c:pt>
                <c:pt idx="1">
                  <c:v>5000</c:v>
                </c:pt>
                <c:pt idx="2">
                  <c:v>1800</c:v>
                </c:pt>
                <c:pt idx="3">
                  <c:v>800</c:v>
                </c:pt>
                <c:pt idx="4">
                  <c:v>800</c:v>
                </c:pt>
                <c:pt idx="5">
                  <c:v>600</c:v>
                </c:pt>
                <c:pt idx="6">
                  <c:v>400</c:v>
                </c:pt>
                <c:pt idx="7">
                  <c:v>340</c:v>
                </c:pt>
                <c:pt idx="8">
                  <c:v>300</c:v>
                </c:pt>
                <c:pt idx="9">
                  <c:v>300</c:v>
                </c:pt>
                <c:pt idx="10">
                  <c:v>120</c:v>
                </c:pt>
                <c:pt idx="11">
                  <c:v>120</c:v>
                </c:pt>
                <c:pt idx="12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95-4541-982A-1052A1F8B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8204687"/>
        <c:axId val="1674735663"/>
      </c:barChart>
      <c:catAx>
        <c:axId val="202820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735663"/>
        <c:crosses val="autoZero"/>
        <c:auto val="1"/>
        <c:lblAlgn val="ctr"/>
        <c:lblOffset val="100"/>
        <c:noMultiLvlLbl val="0"/>
      </c:catAx>
      <c:valAx>
        <c:axId val="167473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20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6</xdr:row>
      <xdr:rowOff>328613</xdr:rowOff>
    </xdr:from>
    <xdr:to>
      <xdr:col>5</xdr:col>
      <xdr:colOff>9525</xdr:colOff>
      <xdr:row>6</xdr:row>
      <xdr:rowOff>3705225</xdr:rowOff>
    </xdr:to>
    <xdr:graphicFrame macro="">
      <xdr:nvGraphicFramePr>
        <xdr:cNvPr id="2" name="IncomeAndExpenses" descr="Column chart comparing Total Monthly Income to Total Monthly Expenses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</xdr:colOff>
      <xdr:row>1</xdr:row>
      <xdr:rowOff>328612</xdr:rowOff>
    </xdr:from>
    <xdr:to>
      <xdr:col>11</xdr:col>
      <xdr:colOff>500062</xdr:colOff>
      <xdr:row>9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6C0D37-04F6-4D21-990F-8B6EFEA06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2</xdr:row>
      <xdr:rowOff>61912</xdr:rowOff>
    </xdr:from>
    <xdr:to>
      <xdr:col>11</xdr:col>
      <xdr:colOff>247650</xdr:colOff>
      <xdr:row>17</xdr:row>
      <xdr:rowOff>228600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4DB9E4-959F-4441-A375-8E39EC1A0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Summary" displayName="Summary" ref="B5:D6" totalsRowShown="0" headerRowDxfId="7" dataDxfId="5" headerRowBorderDxfId="6" tableBorderDxfId="4" totalsRowBorderDxfId="3" headerRowCellStyle="Heading 2" dataCellStyle="Heading 3">
  <autoFilter ref="B5:D6" xr:uid="{00000000-0009-0000-0100-000007000000}"/>
  <tableColumns count="3">
    <tableColumn id="1" xr3:uid="{00000000-0010-0000-0000-000001000000}" name="Total Monthly Income" dataDxfId="2" dataCellStyle="Heading 3">
      <calculatedColumnFormula>TotalMonthlyIncome</calculatedColumnFormula>
    </tableColumn>
    <tableColumn id="2" xr3:uid="{00000000-0010-0000-0000-000002000000}" name="Total Monthly Expenses" dataDxfId="1" dataCellStyle="Heading 3">
      <calculatedColumnFormula>TotalMonthlyExpenses</calculatedColumnFormula>
    </tableColumn>
    <tableColumn id="3" xr3:uid="{00000000-0010-0000-0000-000003000000}" name="Balance" dataDxfId="0" dataCellStyle="Heading 3">
      <calculatedColumnFormula>TotalMonthlyIncome-TotalMonthlyExpenses</calculatedColumnFormula>
    </tableColumn>
  </tableColumns>
  <tableStyleInfo name="Simple Monthly Budget" showFirstColumn="0" showLastColumn="0" showRowStripes="1" showColumnStripes="0"/>
  <extLst>
    <ext xmlns:x14="http://schemas.microsoft.com/office/spreadsheetml/2009/9/main" uri="{504A1905-F514-4f6f-8877-14C23A59335A}">
      <x14:table altTextSummary="A summary of the total monthly income, expenses and remaining balance. This table is automatically updated from entries in the Monthly Income and Monthly Expenses worksheets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Income" displayName="Income" ref="B3:C9">
  <autoFilter ref="B3:C9" xr:uid="{00000000-0009-0000-0100-000001000000}"/>
  <tableColumns count="2">
    <tableColumn id="1" xr3:uid="{00000000-0010-0000-0100-000001000000}" name="Item" totalsRowLabel="Total" dataCellStyle="Table Items"/>
    <tableColumn id="2" xr3:uid="{00000000-0010-0000-0100-000002000000}" name="Amount" totalsRowFunction="sum" dataCellStyle="Table Amounts"/>
  </tableColumns>
  <tableStyleInfo name="Simple Monthly Budget" showFirstColumn="0" showLastColumn="0" showRowStripes="1" showColumnStripes="0"/>
  <extLst>
    <ext xmlns:x14="http://schemas.microsoft.com/office/spreadsheetml/2009/9/main" uri="{504A1905-F514-4f6f-8877-14C23A59335A}">
      <x14:table altTextSummary="List of monthly income items and amount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Expense" displayName="Expense" ref="B3:C19">
  <autoFilter ref="B3:C19" xr:uid="{00000000-0009-0000-0100-000002000000}"/>
  <sortState xmlns:xlrd2="http://schemas.microsoft.com/office/spreadsheetml/2017/richdata2" ref="B4:C19">
    <sortCondition descending="1" ref="C3:C19"/>
  </sortState>
  <tableColumns count="2">
    <tableColumn id="1" xr3:uid="{00000000-0010-0000-0200-000001000000}" name="Item" totalsRowLabel="Total" dataCellStyle="Table Items"/>
    <tableColumn id="2" xr3:uid="{00000000-0010-0000-0200-000002000000}" name="Amount" totalsRowFunction="sum" dataCellStyle="Table Amounts"/>
  </tableColumns>
  <tableStyleInfo name="Simple Monthly Budget" showFirstColumn="0" showLastColumn="0" showRowStripes="1" showColumnStripes="0"/>
  <extLst>
    <ext xmlns:x14="http://schemas.microsoft.com/office/spreadsheetml/2009/9/main" uri="{504A1905-F514-4f6f-8877-14C23A59335A}">
      <x14:table altTextSummary="List of monthly expense items and amounts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tro">
  <a:themeElements>
    <a:clrScheme name="Metro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Simple Budget">
      <a:majorFont>
        <a:latin typeface="Georgia"/>
        <a:ea typeface=""/>
        <a:cs typeface=""/>
      </a:majorFont>
      <a:minorFont>
        <a:latin typeface="Century Gothic"/>
        <a:ea typeface=""/>
        <a:cs typeface=""/>
      </a:minorFont>
    </a:fontScheme>
    <a:fmtScheme name="Metro">
      <a:fillStyleLst>
        <a:solidFill>
          <a:schemeClr val="phClr"/>
        </a:solidFill>
        <a:gradFill rotWithShape="1">
          <a:gsLst>
            <a:gs pos="0">
              <a:schemeClr val="phClr">
                <a:tint val="25000"/>
                <a:satMod val="125000"/>
              </a:schemeClr>
            </a:gs>
            <a:gs pos="40000">
              <a:schemeClr val="phClr">
                <a:tint val="55000"/>
                <a:satMod val="130000"/>
              </a:schemeClr>
            </a:gs>
            <a:gs pos="50000">
              <a:schemeClr val="phClr">
                <a:tint val="59000"/>
                <a:satMod val="130000"/>
              </a:schemeClr>
            </a:gs>
            <a:gs pos="65000">
              <a:schemeClr val="phClr">
                <a:tint val="55000"/>
                <a:satMod val="130000"/>
              </a:schemeClr>
            </a:gs>
            <a:gs pos="100000">
              <a:schemeClr val="phClr">
                <a:tint val="20000"/>
                <a:satMod val="12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48000"/>
                <a:satMod val="138000"/>
              </a:schemeClr>
            </a:gs>
            <a:gs pos="25000">
              <a:schemeClr val="phClr">
                <a:tint val="85000"/>
              </a:schemeClr>
            </a:gs>
            <a:gs pos="40000">
              <a:schemeClr val="phClr">
                <a:tint val="92000"/>
              </a:schemeClr>
            </a:gs>
            <a:gs pos="50000">
              <a:schemeClr val="phClr">
                <a:tint val="93000"/>
              </a:schemeClr>
            </a:gs>
            <a:gs pos="60000">
              <a:schemeClr val="phClr">
                <a:tint val="92000"/>
              </a:schemeClr>
            </a:gs>
            <a:gs pos="75000">
              <a:schemeClr val="phClr">
                <a:tint val="83000"/>
                <a:satMod val="108000"/>
              </a:schemeClr>
            </a:gs>
            <a:gs pos="100000">
              <a:schemeClr val="phClr">
                <a:tint val="48000"/>
                <a:satMod val="150000"/>
              </a:schemeClr>
            </a:gs>
          </a:gsLst>
          <a:lin ang="5400000" scaled="0"/>
        </a:gradFill>
      </a:fillStyleLst>
      <a:lnStyleLst>
        <a:ln w="12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glow rad="63500">
              <a:schemeClr val="phClr">
                <a:alpha val="45000"/>
                <a:satMod val="120000"/>
              </a:schemeClr>
            </a:glow>
          </a:effectLst>
        </a:effectStyle>
        <a:effectStyle>
          <a:effectLst>
            <a:glow rad="63500">
              <a:schemeClr val="phClr">
                <a:alpha val="45000"/>
                <a:satMod val="120000"/>
              </a:schemeClr>
            </a:glow>
          </a:effectLst>
          <a:scene3d>
            <a:camera prst="orthographicFront" fov="0">
              <a:rot lat="0" lon="0" rev="0"/>
            </a:camera>
            <a:lightRig rig="brightRoom" dir="tl">
              <a:rot lat="0" lon="0" rev="8700000"/>
            </a:lightRig>
          </a:scene3d>
          <a:sp3d>
            <a:bevelT w="0" h="0"/>
            <a:contourClr>
              <a:schemeClr val="phClr">
                <a:tint val="70000"/>
              </a:schemeClr>
            </a:contourClr>
          </a:sp3d>
        </a:effectStyle>
        <a:effectStyle>
          <a:effectLst>
            <a:glow rad="101500">
              <a:schemeClr val="phClr">
                <a:alpha val="42000"/>
                <a:satMod val="120000"/>
              </a:schemeClr>
            </a:glow>
          </a:effectLst>
          <a:scene3d>
            <a:camera prst="orthographicFront" fov="0">
              <a:rot lat="0" lon="0" rev="0"/>
            </a:camera>
            <a:lightRig rig="glow" dir="t">
              <a:rot lat="0" lon="0" rev="4800000"/>
            </a:lightRig>
          </a:scene3d>
          <a:sp3d prstMaterial="powder">
            <a:bevelT w="50800" h="508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bg1">
                <a:shade val="100000"/>
                <a:satMod val="150000"/>
              </a:schemeClr>
            </a:gs>
            <a:gs pos="65000">
              <a:schemeClr val="bg1">
                <a:shade val="90000"/>
                <a:satMod val="375000"/>
              </a:schemeClr>
            </a:gs>
            <a:gs pos="100000">
              <a:schemeClr val="phClr">
                <a:tint val="88000"/>
                <a:satMod val="400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40000"/>
                <a:satMod val="180000"/>
              </a:schemeClr>
              <a:schemeClr val="phClr">
                <a:tint val="90000"/>
                <a:satMod val="200000"/>
              </a:schemeClr>
            </a:duotone>
          </a:blip>
          <a:tile tx="0" ty="0" sx="80000" sy="8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2" tint="-0.499984740745262"/>
    <pageSetUpPr autoPageBreaks="0" fitToPage="1"/>
  </sheetPr>
  <dimension ref="B1:K8"/>
  <sheetViews>
    <sheetView showGridLines="0" tabSelected="1" zoomScaleNormal="100" workbookViewId="0">
      <selection activeCell="G7" sqref="G7"/>
    </sheetView>
  </sheetViews>
  <sheetFormatPr defaultRowHeight="21" customHeight="1" x14ac:dyDescent="0.3"/>
  <cols>
    <col min="1" max="1" width="2.625" customWidth="1"/>
    <col min="2" max="2" width="25.5" customWidth="1"/>
    <col min="3" max="3" width="26.375" customWidth="1"/>
    <col min="4" max="5" width="12.625" customWidth="1"/>
    <col min="6" max="6" width="2.625" customWidth="1"/>
  </cols>
  <sheetData>
    <row r="1" spans="2:11" ht="45" customHeight="1" x14ac:dyDescent="0.4">
      <c r="B1" s="12" t="s">
        <v>7</v>
      </c>
    </row>
    <row r="2" spans="2:11" ht="30" customHeight="1" thickBot="1" x14ac:dyDescent="0.3">
      <c r="B2" s="6" t="s">
        <v>9</v>
      </c>
    </row>
    <row r="3" spans="2:11" ht="42" customHeight="1" thickTop="1" thickBot="1" x14ac:dyDescent="0.35">
      <c r="B3" s="84">
        <f>TotalMonthlyExpenses</f>
        <v>16393</v>
      </c>
      <c r="C3" s="85"/>
      <c r="D3" s="86"/>
      <c r="E3" s="10">
        <f>TotalMonthlyExpenses/TotalMonthlyIncome</f>
        <v>0.95463545306312603</v>
      </c>
    </row>
    <row r="4" spans="2:11" ht="39.950000000000003" customHeight="1" thickTop="1" x14ac:dyDescent="0.3">
      <c r="B4" s="6" t="s">
        <v>11</v>
      </c>
      <c r="C4" s="1"/>
      <c r="D4" s="1"/>
    </row>
    <row r="5" spans="2:11" ht="20.100000000000001" customHeight="1" thickBot="1" x14ac:dyDescent="0.35">
      <c r="B5" s="11" t="s">
        <v>6</v>
      </c>
      <c r="C5" s="11" t="s">
        <v>5</v>
      </c>
      <c r="D5" s="75" t="s">
        <v>4</v>
      </c>
    </row>
    <row r="6" spans="2:11" ht="21" customHeight="1" x14ac:dyDescent="0.3">
      <c r="B6" s="7">
        <f>TotalMonthlyIncome</f>
        <v>17172</v>
      </c>
      <c r="C6" s="7">
        <f>TotalMonthlyExpenses</f>
        <v>16393</v>
      </c>
      <c r="D6" s="74">
        <f>TotalMonthlyIncome-TotalMonthlyExpenses</f>
        <v>779</v>
      </c>
      <c r="K6" s="92"/>
    </row>
    <row r="7" spans="2:11" ht="321.75" customHeight="1" x14ac:dyDescent="0.3">
      <c r="B7" s="4"/>
      <c r="C7" s="5"/>
      <c r="D7" s="5"/>
      <c r="E7" s="5"/>
      <c r="H7" s="91"/>
    </row>
    <row r="8" spans="2:11" ht="21" customHeight="1" x14ac:dyDescent="0.3">
      <c r="B8" s="15"/>
      <c r="C8" s="54"/>
    </row>
  </sheetData>
  <mergeCells count="1">
    <mergeCell ref="B3:D3"/>
  </mergeCells>
  <conditionalFormatting sqref="B3">
    <cfRule type="dataBar" priority="1">
      <dataBar showValue="0">
        <cfvo type="num" val="0"/>
        <cfvo type="num" val="TotalMonthlyIncome"/>
        <color theme="4" tint="-0.499984740745262"/>
      </dataBar>
      <extLst>
        <ext xmlns:x14="http://schemas.microsoft.com/office/spreadsheetml/2009/9/main" uri="{B025F937-C7B1-47D3-B67F-A62EFF666E3E}">
          <x14:id>{24C4A4E8-E0A5-44E6-A920-4BA8985B0684}</x14:id>
        </ext>
      </extLst>
    </cfRule>
  </conditionalFormatting>
  <dataValidations count="8">
    <dataValidation allowBlank="1" showInputMessage="1" showErrorMessage="1" prompt="The value &quot;Percentage of Income Spent&quot; is automatically calculated in this cell and determines the bar shading ratio in columns B to D at left" sqref="E3" xr:uid="{00000000-0002-0000-0000-000000000000}"/>
    <dataValidation allowBlank="1" showInputMessage="1" showErrorMessage="1" prompt="This entry is automatically updated from the entries in the Monthly Income worksheet" sqref="B5" xr:uid="{00000000-0002-0000-0000-000001000000}"/>
    <dataValidation allowBlank="1" showInputMessage="1" showErrorMessage="1" prompt="This entry is automatically updated based on the entries in the Monthly Expenses worksheet" sqref="C5" xr:uid="{00000000-0002-0000-0000-000002000000}"/>
    <dataValidation allowBlank="1" showInputMessage="1" showErrorMessage="1" prompt="This entry is automatically calculated based on the Total Monthly Income and Total Monthly Expenses entries in this table" sqref="D5" xr:uid="{00000000-0002-0000-0000-000003000000}"/>
    <dataValidation allowBlank="1" showInputMessage="1" showErrorMessage="1" prompt="This workbook has 3 worksheets: this summary worksheet with % income spent, total income, total expenses, and a comparison chart; A Monthly Income worksheet; and a Monthly Expenses worksheet " sqref="A1" xr:uid="{00000000-0002-0000-0000-000004000000}"/>
    <dataValidation allowBlank="1" showInputMessage="1" showErrorMessage="1" prompt="Percentage of income spent is automatically calculated as a result of the value in E3. This value is then represented as a horizontal bar chart from column B to D" sqref="B3:D3" xr:uid="{00000000-0002-0000-0000-000005000000}"/>
    <dataValidation allowBlank="1" showInputMessage="1" showErrorMessage="1" prompt="A chart illustrating a comparison of the Total Monthly Income from Summary table column B6 and the Total Monthly Expenses from Summary table column C6 " sqref="B7" xr:uid="{00000000-0002-0000-0000-000006000000}"/>
    <dataValidation allowBlank="1" showInputMessage="1" showErrorMessage="1" prompt="Enter a title for this worksheet. This title will automatically update B1 in both the Monthly Income and Monthly Expenses worksheets" sqref="B1" xr:uid="{00000000-0002-0000-0000-000007000000}"/>
  </dataValidations>
  <printOptions horizontalCentered="1"/>
  <pageMargins left="0.7" right="0.7" top="0.75" bottom="0.75" header="0.3" footer="0.3"/>
  <pageSetup fitToHeight="0" orientation="landscape" r:id="rId1"/>
  <headerFooter differentFirst="1">
    <oddFooter>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C4A4E8-E0A5-44E6-A920-4BA8985B0684}">
            <x14:dataBar minLength="0" maxLength="100" gradient="0">
              <x14:cfvo type="num">
                <xm:f>0</xm:f>
              </x14:cfvo>
              <x14:cfvo type="num">
                <xm:f>TotalMonthlyIncome</xm:f>
              </x14:cfvo>
              <x14:negativeFillColor rgb="FFFF0000"/>
              <x14:axisColor rgb="FF000000"/>
            </x14:dataBar>
          </x14:cfRule>
          <xm:sqref>B3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499984740745262"/>
    <pageSetUpPr autoPageBreaks="0" fitToPage="1"/>
  </sheetPr>
  <dimension ref="B1:C9"/>
  <sheetViews>
    <sheetView showGridLines="0" zoomScaleNormal="100" workbookViewId="0">
      <selection activeCell="B4" sqref="B4"/>
    </sheetView>
  </sheetViews>
  <sheetFormatPr defaultRowHeight="30" customHeight="1" x14ac:dyDescent="0.3"/>
  <cols>
    <col min="1" max="1" width="2.625" customWidth="1"/>
    <col min="2" max="2" width="22.375" customWidth="1"/>
    <col min="3" max="3" width="14.375" customWidth="1"/>
    <col min="4" max="4" width="10.125" customWidth="1"/>
    <col min="5" max="5" width="2.625" customWidth="1"/>
  </cols>
  <sheetData>
    <row r="1" spans="2:3" ht="45" customHeight="1" x14ac:dyDescent="0.4">
      <c r="B1" s="12" t="str">
        <f>BudgetTitle</f>
        <v>SIMPLE MONTHLY BUDGET</v>
      </c>
    </row>
    <row r="2" spans="2:3" ht="30" customHeight="1" thickBot="1" x14ac:dyDescent="0.35">
      <c r="B2" s="6" t="s">
        <v>10</v>
      </c>
      <c r="C2" s="1"/>
    </row>
    <row r="3" spans="2:3" ht="20.100000000000001" customHeight="1" thickBot="1" x14ac:dyDescent="0.35">
      <c r="B3" s="2" t="s">
        <v>0</v>
      </c>
      <c r="C3" s="3" t="s">
        <v>1</v>
      </c>
    </row>
    <row r="4" spans="2:3" ht="30" customHeight="1" x14ac:dyDescent="0.3">
      <c r="B4" s="8" t="s">
        <v>13</v>
      </c>
      <c r="C4" s="9">
        <f>Memberships!D5</f>
        <v>4662</v>
      </c>
    </row>
    <row r="5" spans="2:3" ht="30" customHeight="1" x14ac:dyDescent="0.3">
      <c r="B5" s="8" t="s">
        <v>14</v>
      </c>
      <c r="C5" s="9">
        <v>1000</v>
      </c>
    </row>
    <row r="6" spans="2:3" ht="30" customHeight="1" x14ac:dyDescent="0.3">
      <c r="B6" s="13" t="s">
        <v>15</v>
      </c>
      <c r="C6" s="14">
        <f>Classes!E15</f>
        <v>11260</v>
      </c>
    </row>
    <row r="7" spans="2:3" ht="30" customHeight="1" x14ac:dyDescent="0.3">
      <c r="B7" s="8" t="s">
        <v>2</v>
      </c>
      <c r="C7" s="9">
        <v>250</v>
      </c>
    </row>
    <row r="8" spans="2:3" ht="30" customHeight="1" x14ac:dyDescent="0.3">
      <c r="B8" s="13"/>
      <c r="C8" s="14"/>
    </row>
    <row r="9" spans="2:3" ht="30" customHeight="1" x14ac:dyDescent="0.3">
      <c r="B9" s="72"/>
      <c r="C9" s="73"/>
    </row>
  </sheetData>
  <dataValidations count="4">
    <dataValidation allowBlank="1" showInputMessage="1" showErrorMessage="1" prompt="Enter Monthly Income items and amounts in this worksheet" sqref="A1" xr:uid="{00000000-0002-0000-0100-000000000000}"/>
    <dataValidation allowBlank="1" showInputMessage="1" showErrorMessage="1" prompt="Enter each income source in this column" sqref="B3" xr:uid="{00000000-0002-0000-0100-000001000000}"/>
    <dataValidation allowBlank="1" showInputMessage="1" showErrorMessage="1" prompt="Enter the income amounts for each income source in this column" sqref="C3" xr:uid="{00000000-0002-0000-0100-000002000000}"/>
    <dataValidation allowBlank="1" showInputMessage="1" showErrorMessage="1" prompt="Title is automatically updated based on B1 content on the Summary worksheet" sqref="B1" xr:uid="{00000000-0002-0000-0100-000003000000}"/>
  </dataValidations>
  <printOptions horizontalCentered="1"/>
  <pageMargins left="0.7" right="0.7" top="0.75" bottom="0.75" header="0.3" footer="0.3"/>
  <pageSetup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-0.249977111117893"/>
    <pageSetUpPr autoPageBreaks="0" fitToPage="1"/>
  </sheetPr>
  <dimension ref="B1:Q19"/>
  <sheetViews>
    <sheetView showGridLines="0" zoomScaleNormal="100" workbookViewId="0">
      <selection activeCell="Q8" sqref="Q8"/>
    </sheetView>
  </sheetViews>
  <sheetFormatPr defaultRowHeight="30" customHeight="1" x14ac:dyDescent="0.3"/>
  <cols>
    <col min="1" max="1" width="2.625" customWidth="1"/>
    <col min="2" max="2" width="22.375" customWidth="1"/>
    <col min="3" max="3" width="14.375" customWidth="1"/>
    <col min="4" max="4" width="2.625" customWidth="1"/>
    <col min="5" max="6" width="25.5" customWidth="1"/>
    <col min="7" max="8" width="12.625" customWidth="1"/>
    <col min="9" max="9" width="2.625" customWidth="1"/>
  </cols>
  <sheetData>
    <row r="1" spans="2:17" ht="45" customHeight="1" x14ac:dyDescent="0.4">
      <c r="B1" s="12" t="str">
        <f>BudgetTitle</f>
        <v>SIMPLE MONTHLY BUDGET</v>
      </c>
    </row>
    <row r="2" spans="2:17" ht="30" customHeight="1" thickBot="1" x14ac:dyDescent="0.35">
      <c r="B2" s="6" t="s">
        <v>8</v>
      </c>
      <c r="C2" s="1"/>
    </row>
    <row r="3" spans="2:17" ht="20.100000000000001" customHeight="1" thickBot="1" x14ac:dyDescent="0.35">
      <c r="B3" s="2" t="s">
        <v>0</v>
      </c>
      <c r="C3" s="3" t="s">
        <v>1</v>
      </c>
    </row>
    <row r="4" spans="2:17" ht="30" customHeight="1" x14ac:dyDescent="0.3">
      <c r="B4" s="8" t="s">
        <v>58</v>
      </c>
      <c r="C4" s="9">
        <f>Contractors!E22</f>
        <v>5705</v>
      </c>
    </row>
    <row r="5" spans="2:17" ht="30" customHeight="1" x14ac:dyDescent="0.3">
      <c r="B5" s="8" t="s">
        <v>12</v>
      </c>
      <c r="C5" s="9">
        <v>5000</v>
      </c>
    </row>
    <row r="6" spans="2:17" ht="30" customHeight="1" x14ac:dyDescent="0.3">
      <c r="B6" s="8" t="s">
        <v>100</v>
      </c>
      <c r="C6" s="9">
        <v>1800</v>
      </c>
    </row>
    <row r="7" spans="2:17" ht="30" customHeight="1" x14ac:dyDescent="0.3">
      <c r="B7" s="8" t="s">
        <v>97</v>
      </c>
      <c r="C7" s="9">
        <v>800</v>
      </c>
    </row>
    <row r="8" spans="2:17" ht="30" customHeight="1" x14ac:dyDescent="0.3">
      <c r="B8" s="8" t="s">
        <v>51</v>
      </c>
      <c r="C8" s="9">
        <v>800</v>
      </c>
      <c r="Q8">
        <f>(100+92+132)/3</f>
        <v>108</v>
      </c>
    </row>
    <row r="9" spans="2:17" ht="30" customHeight="1" x14ac:dyDescent="0.3">
      <c r="B9" s="13" t="s">
        <v>98</v>
      </c>
      <c r="C9" s="14">
        <v>600</v>
      </c>
    </row>
    <row r="10" spans="2:17" ht="30" customHeight="1" x14ac:dyDescent="0.3">
      <c r="B10" s="8" t="s">
        <v>96</v>
      </c>
      <c r="C10" s="9">
        <v>400</v>
      </c>
    </row>
    <row r="11" spans="2:17" ht="30" customHeight="1" x14ac:dyDescent="0.3">
      <c r="B11" s="8" t="s">
        <v>95</v>
      </c>
      <c r="C11" s="9">
        <v>340</v>
      </c>
    </row>
    <row r="12" spans="2:17" ht="30" customHeight="1" x14ac:dyDescent="0.3">
      <c r="B12" s="8" t="s">
        <v>93</v>
      </c>
      <c r="C12" s="9">
        <v>300</v>
      </c>
    </row>
    <row r="13" spans="2:17" ht="30" customHeight="1" x14ac:dyDescent="0.3">
      <c r="B13" s="13" t="s">
        <v>99</v>
      </c>
      <c r="C13" s="14">
        <v>300</v>
      </c>
    </row>
    <row r="14" spans="2:17" ht="30" customHeight="1" x14ac:dyDescent="0.3">
      <c r="B14" s="8" t="s">
        <v>57</v>
      </c>
      <c r="C14" s="9">
        <v>120</v>
      </c>
    </row>
    <row r="15" spans="2:17" ht="30" customHeight="1" x14ac:dyDescent="0.3">
      <c r="B15" s="8" t="s">
        <v>3</v>
      </c>
      <c r="C15" s="9">
        <v>120</v>
      </c>
    </row>
    <row r="16" spans="2:17" ht="30" customHeight="1" x14ac:dyDescent="0.3">
      <c r="B16" s="8" t="s">
        <v>94</v>
      </c>
      <c r="C16" s="9">
        <v>108</v>
      </c>
    </row>
    <row r="17" spans="2:3" ht="30" customHeight="1" x14ac:dyDescent="0.3">
      <c r="B17" s="8"/>
      <c r="C17" s="9"/>
    </row>
    <row r="18" spans="2:3" ht="30" customHeight="1" x14ac:dyDescent="0.3">
      <c r="B18" s="8"/>
      <c r="C18" s="9"/>
    </row>
    <row r="19" spans="2:3" ht="30" customHeight="1" x14ac:dyDescent="0.3">
      <c r="B19" s="72"/>
      <c r="C19" s="73"/>
    </row>
  </sheetData>
  <dataValidations count="4">
    <dataValidation allowBlank="1" showInputMessage="1" showErrorMessage="1" prompt="Enter Monthly Expense items and amounts in this worksheet" sqref="A1" xr:uid="{00000000-0002-0000-0200-000000000000}"/>
    <dataValidation allowBlank="1" showInputMessage="1" showErrorMessage="1" prompt="Enter each expense in this column" sqref="B3" xr:uid="{00000000-0002-0000-0200-000001000000}"/>
    <dataValidation allowBlank="1" showInputMessage="1" showErrorMessage="1" prompt="Enter the amount for each expense in this column" sqref="C3" xr:uid="{00000000-0002-0000-0200-000002000000}"/>
    <dataValidation allowBlank="1" showInputMessage="1" showErrorMessage="1" prompt="Title is automatically updated based on B1 content on the Summary worksheet" sqref="B1" xr:uid="{00000000-0002-0000-0200-000003000000}"/>
  </dataValidations>
  <printOptions horizontalCentered="1"/>
  <pageMargins left="0.7" right="0.7" top="0.75" bottom="0.75" header="0.3" footer="0.3"/>
  <pageSetup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0BD5B-DF0E-4DF5-9696-ADEFDE8F6282}">
  <dimension ref="A1:D5"/>
  <sheetViews>
    <sheetView workbookViewId="0">
      <selection sqref="A1:D5"/>
    </sheetView>
  </sheetViews>
  <sheetFormatPr defaultRowHeight="16.5" x14ac:dyDescent="0.3"/>
  <cols>
    <col min="1" max="1" width="17.125" bestFit="1" customWidth="1"/>
    <col min="2" max="2" width="13.875" customWidth="1"/>
    <col min="3" max="3" width="17.5" customWidth="1"/>
    <col min="4" max="4" width="22.125" customWidth="1"/>
  </cols>
  <sheetData>
    <row r="1" spans="1:4" ht="27" customHeight="1" thickBot="1" x14ac:dyDescent="0.35">
      <c r="A1" s="41" t="s">
        <v>16</v>
      </c>
      <c r="B1" s="34" t="s">
        <v>20</v>
      </c>
      <c r="C1" s="34" t="s">
        <v>19</v>
      </c>
      <c r="D1" s="41" t="s">
        <v>101</v>
      </c>
    </row>
    <row r="2" spans="1:4" x14ac:dyDescent="0.3">
      <c r="A2" s="44" t="s">
        <v>21</v>
      </c>
      <c r="B2" s="23">
        <v>22</v>
      </c>
      <c r="C2" s="25">
        <v>15</v>
      </c>
      <c r="D2" s="42">
        <f>C2*B2</f>
        <v>330</v>
      </c>
    </row>
    <row r="3" spans="1:4" x14ac:dyDescent="0.3">
      <c r="A3" s="45" t="s">
        <v>17</v>
      </c>
      <c r="B3" s="23">
        <v>48</v>
      </c>
      <c r="C3" s="25">
        <v>52</v>
      </c>
      <c r="D3" s="42">
        <f t="shared" ref="D3:D4" si="0">C3*B3</f>
        <v>2496</v>
      </c>
    </row>
    <row r="4" spans="1:4" ht="17.25" thickBot="1" x14ac:dyDescent="0.35">
      <c r="A4" s="46" t="s">
        <v>22</v>
      </c>
      <c r="B4" s="39">
        <v>102</v>
      </c>
      <c r="C4" s="28">
        <v>18</v>
      </c>
      <c r="D4" s="42">
        <f t="shared" si="0"/>
        <v>1836</v>
      </c>
    </row>
    <row r="5" spans="1:4" ht="17.25" thickBot="1" x14ac:dyDescent="0.35">
      <c r="A5" s="87" t="s">
        <v>23</v>
      </c>
      <c r="B5" s="88"/>
      <c r="C5" s="88"/>
      <c r="D5" s="40">
        <f>SUM(D2:D4)</f>
        <v>4662</v>
      </c>
    </row>
  </sheetData>
  <mergeCells count="1">
    <mergeCell ref="A5:C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FCD61-C933-400D-9587-F3425936039F}">
  <dimension ref="A1:F15"/>
  <sheetViews>
    <sheetView workbookViewId="0"/>
  </sheetViews>
  <sheetFormatPr defaultRowHeight="16.5" x14ac:dyDescent="0.3"/>
  <cols>
    <col min="1" max="1" width="10.25" bestFit="1" customWidth="1"/>
    <col min="2" max="2" width="27.625" customWidth="1"/>
    <col min="5" max="5" width="13.375" customWidth="1"/>
    <col min="6" max="6" width="10.25" customWidth="1"/>
    <col min="7" max="7" width="10.375" bestFit="1" customWidth="1"/>
  </cols>
  <sheetData>
    <row r="1" spans="1:6" ht="29.25" thickBot="1" x14ac:dyDescent="0.35">
      <c r="A1" s="41" t="s">
        <v>28</v>
      </c>
      <c r="B1" s="34" t="s">
        <v>24</v>
      </c>
      <c r="C1" s="33" t="s">
        <v>18</v>
      </c>
      <c r="D1" s="35" t="s">
        <v>27</v>
      </c>
      <c r="E1" s="41" t="s">
        <v>25</v>
      </c>
      <c r="F1" s="79"/>
    </row>
    <row r="2" spans="1:6" x14ac:dyDescent="0.3">
      <c r="A2" s="51">
        <v>43834</v>
      </c>
      <c r="B2" s="18" t="s">
        <v>26</v>
      </c>
      <c r="C2" s="48">
        <v>45</v>
      </c>
      <c r="D2" s="19">
        <v>15</v>
      </c>
      <c r="E2" s="80">
        <f>(C2*D2)</f>
        <v>675</v>
      </c>
      <c r="F2" s="22"/>
    </row>
    <row r="3" spans="1:6" x14ac:dyDescent="0.3">
      <c r="A3" s="52">
        <v>43834</v>
      </c>
      <c r="B3" s="20" t="s">
        <v>29</v>
      </c>
      <c r="C3" s="49">
        <v>75</v>
      </c>
      <c r="D3" s="22">
        <v>23</v>
      </c>
      <c r="E3" s="80">
        <f t="shared" ref="E3:E14" si="0">(C3*D3)</f>
        <v>1725</v>
      </c>
      <c r="F3" s="21"/>
    </row>
    <row r="4" spans="1:6" x14ac:dyDescent="0.3">
      <c r="A4" s="52">
        <v>43835</v>
      </c>
      <c r="B4" s="20" t="s">
        <v>30</v>
      </c>
      <c r="C4" s="49">
        <v>102</v>
      </c>
      <c r="D4" s="22">
        <v>12</v>
      </c>
      <c r="E4" s="80">
        <f t="shared" si="0"/>
        <v>1224</v>
      </c>
      <c r="F4" s="21"/>
    </row>
    <row r="5" spans="1:6" x14ac:dyDescent="0.3">
      <c r="A5" s="52">
        <v>43835</v>
      </c>
      <c r="B5" s="20" t="s">
        <v>31</v>
      </c>
      <c r="C5" s="49">
        <v>32</v>
      </c>
      <c r="D5" s="22">
        <v>28</v>
      </c>
      <c r="E5" s="80">
        <f t="shared" si="0"/>
        <v>896</v>
      </c>
      <c r="F5" s="22"/>
    </row>
    <row r="6" spans="1:6" x14ac:dyDescent="0.3">
      <c r="A6" s="53">
        <v>43835</v>
      </c>
      <c r="B6" s="20" t="s">
        <v>32</v>
      </c>
      <c r="C6" s="50">
        <v>12</v>
      </c>
      <c r="D6" s="22">
        <v>18</v>
      </c>
      <c r="E6" s="80">
        <f t="shared" si="0"/>
        <v>216</v>
      </c>
      <c r="F6" s="23"/>
    </row>
    <row r="7" spans="1:6" x14ac:dyDescent="0.3">
      <c r="A7" s="45"/>
      <c r="B7" s="25"/>
      <c r="C7" s="24"/>
      <c r="D7" s="25"/>
      <c r="E7" s="80">
        <f t="shared" si="0"/>
        <v>0</v>
      </c>
      <c r="F7" s="25"/>
    </row>
    <row r="8" spans="1:6" x14ac:dyDescent="0.3">
      <c r="A8" s="53">
        <v>43841</v>
      </c>
      <c r="B8" s="20" t="s">
        <v>26</v>
      </c>
      <c r="C8" s="49">
        <v>45</v>
      </c>
      <c r="D8" s="22">
        <v>21</v>
      </c>
      <c r="E8" s="80">
        <f t="shared" si="0"/>
        <v>945</v>
      </c>
      <c r="F8" s="22"/>
    </row>
    <row r="9" spans="1:6" x14ac:dyDescent="0.3">
      <c r="A9" s="53">
        <v>43841</v>
      </c>
      <c r="B9" s="20" t="s">
        <v>29</v>
      </c>
      <c r="C9" s="49">
        <v>75</v>
      </c>
      <c r="D9" s="22">
        <v>17</v>
      </c>
      <c r="E9" s="80">
        <f t="shared" si="0"/>
        <v>1275</v>
      </c>
      <c r="F9" s="21"/>
    </row>
    <row r="10" spans="1:6" x14ac:dyDescent="0.3">
      <c r="A10" s="53">
        <v>43842</v>
      </c>
      <c r="B10" s="20" t="s">
        <v>30</v>
      </c>
      <c r="C10" s="49">
        <v>102</v>
      </c>
      <c r="D10" s="22">
        <v>8</v>
      </c>
      <c r="E10" s="80">
        <f t="shared" si="0"/>
        <v>816</v>
      </c>
      <c r="F10" s="21"/>
    </row>
    <row r="11" spans="1:6" x14ac:dyDescent="0.3">
      <c r="A11" s="53">
        <v>43842</v>
      </c>
      <c r="B11" s="20" t="s">
        <v>31</v>
      </c>
      <c r="C11" s="49">
        <v>32</v>
      </c>
      <c r="D11" s="22">
        <v>22</v>
      </c>
      <c r="E11" s="80">
        <f t="shared" si="0"/>
        <v>704</v>
      </c>
      <c r="F11" s="22"/>
    </row>
    <row r="12" spans="1:6" x14ac:dyDescent="0.3">
      <c r="A12" s="53">
        <v>43842</v>
      </c>
      <c r="B12" s="20" t="s">
        <v>32</v>
      </c>
      <c r="C12" s="50">
        <v>12</v>
      </c>
      <c r="D12" s="22">
        <v>32</v>
      </c>
      <c r="E12" s="80">
        <f t="shared" si="0"/>
        <v>384</v>
      </c>
      <c r="F12" s="23"/>
    </row>
    <row r="13" spans="1:6" x14ac:dyDescent="0.3">
      <c r="A13" s="45"/>
      <c r="B13" s="25"/>
      <c r="C13" s="24"/>
      <c r="D13" s="25"/>
      <c r="E13" s="80">
        <f t="shared" si="0"/>
        <v>0</v>
      </c>
      <c r="F13" s="25"/>
    </row>
    <row r="14" spans="1:6" ht="17.25" thickBot="1" x14ac:dyDescent="0.35">
      <c r="A14" s="45" t="s">
        <v>35</v>
      </c>
      <c r="B14" s="36" t="s">
        <v>34</v>
      </c>
      <c r="C14" s="50">
        <v>300</v>
      </c>
      <c r="D14" s="37">
        <v>8</v>
      </c>
      <c r="E14" s="80">
        <f t="shared" si="0"/>
        <v>2400</v>
      </c>
      <c r="F14" s="38"/>
    </row>
    <row r="15" spans="1:6" ht="17.25" thickBot="1" x14ac:dyDescent="0.35">
      <c r="A15" s="30"/>
      <c r="B15" s="31"/>
      <c r="C15" s="31"/>
      <c r="D15" s="17" t="s">
        <v>33</v>
      </c>
      <c r="E15" s="32">
        <f>SUM(E2:E14)</f>
        <v>11260</v>
      </c>
      <c r="F15" s="2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3B30E-B81B-4652-AEAE-55A5BCC2D74B}">
  <dimension ref="A1:J8"/>
  <sheetViews>
    <sheetView workbookViewId="0"/>
  </sheetViews>
  <sheetFormatPr defaultRowHeight="16.5" x14ac:dyDescent="0.3"/>
  <cols>
    <col min="1" max="1" width="15" bestFit="1" customWidth="1"/>
    <col min="2" max="2" width="13.5" bestFit="1" customWidth="1"/>
    <col min="3" max="3" width="12.5" customWidth="1"/>
    <col min="4" max="4" width="13.75" customWidth="1"/>
    <col min="5" max="5" width="11.375" bestFit="1" customWidth="1"/>
    <col min="6" max="6" width="10.625" customWidth="1"/>
    <col min="7" max="7" width="9.625" customWidth="1"/>
    <col min="10" max="10" width="10.375" bestFit="1" customWidth="1"/>
  </cols>
  <sheetData>
    <row r="1" spans="1:10" ht="29.25" thickBot="1" x14ac:dyDescent="0.35">
      <c r="A1" s="60" t="s">
        <v>37</v>
      </c>
      <c r="B1" s="47" t="s">
        <v>36</v>
      </c>
      <c r="C1" s="60" t="s">
        <v>38</v>
      </c>
      <c r="D1" s="47" t="s">
        <v>44</v>
      </c>
      <c r="E1" s="35" t="s">
        <v>39</v>
      </c>
      <c r="F1" s="35" t="s">
        <v>50</v>
      </c>
      <c r="G1" s="70" t="s">
        <v>25</v>
      </c>
      <c r="I1" s="55"/>
      <c r="J1" s="55"/>
    </row>
    <row r="2" spans="1:10" ht="27" x14ac:dyDescent="0.3">
      <c r="A2" s="56" t="s">
        <v>40</v>
      </c>
      <c r="B2" s="61" t="s">
        <v>43</v>
      </c>
      <c r="C2" s="64">
        <v>43833</v>
      </c>
      <c r="D2" s="65" t="s">
        <v>45</v>
      </c>
      <c r="E2" s="57">
        <v>80</v>
      </c>
      <c r="F2" s="76">
        <v>3</v>
      </c>
      <c r="G2" s="42">
        <f>(E2*F2)</f>
        <v>240</v>
      </c>
      <c r="I2" s="16"/>
      <c r="J2" s="16"/>
    </row>
    <row r="3" spans="1:10" ht="27" x14ac:dyDescent="0.3">
      <c r="A3" s="58" t="s">
        <v>41</v>
      </c>
      <c r="B3" s="62" t="s">
        <v>42</v>
      </c>
      <c r="C3" s="66">
        <v>43841</v>
      </c>
      <c r="D3" s="67" t="s">
        <v>46</v>
      </c>
      <c r="E3" s="23">
        <v>80</v>
      </c>
      <c r="F3" s="77">
        <v>5</v>
      </c>
      <c r="G3" s="42">
        <f t="shared" ref="G3:G7" si="0">(E3*F3)</f>
        <v>400</v>
      </c>
      <c r="I3" s="16"/>
      <c r="J3" s="16"/>
    </row>
    <row r="4" spans="1:10" x14ac:dyDescent="0.3">
      <c r="A4" s="58" t="s">
        <v>48</v>
      </c>
      <c r="B4" s="62" t="s">
        <v>47</v>
      </c>
      <c r="C4" s="66">
        <v>43844</v>
      </c>
      <c r="D4" s="67" t="s">
        <v>49</v>
      </c>
      <c r="E4" s="23">
        <v>80</v>
      </c>
      <c r="F4" s="77">
        <v>6</v>
      </c>
      <c r="G4" s="42">
        <f t="shared" si="0"/>
        <v>480</v>
      </c>
      <c r="I4" s="16"/>
      <c r="J4" s="16"/>
    </row>
    <row r="5" spans="1:10" ht="27" x14ac:dyDescent="0.3">
      <c r="A5" s="58" t="s">
        <v>40</v>
      </c>
      <c r="B5" s="62" t="s">
        <v>54</v>
      </c>
      <c r="C5" s="66">
        <v>43852</v>
      </c>
      <c r="D5" s="67" t="s">
        <v>45</v>
      </c>
      <c r="E5" s="23">
        <v>80</v>
      </c>
      <c r="F5" s="77">
        <v>3</v>
      </c>
      <c r="G5" s="42">
        <f t="shared" si="0"/>
        <v>240</v>
      </c>
      <c r="I5" s="16"/>
      <c r="J5" s="16"/>
    </row>
    <row r="6" spans="1:10" x14ac:dyDescent="0.3">
      <c r="A6" s="58" t="s">
        <v>52</v>
      </c>
      <c r="B6" s="62" t="s">
        <v>53</v>
      </c>
      <c r="C6" s="66">
        <v>43853</v>
      </c>
      <c r="D6" s="67" t="s">
        <v>45</v>
      </c>
      <c r="E6" s="23">
        <v>80</v>
      </c>
      <c r="F6" s="77">
        <v>8</v>
      </c>
      <c r="G6" s="42">
        <f t="shared" si="0"/>
        <v>640</v>
      </c>
      <c r="J6" s="16"/>
    </row>
    <row r="7" spans="1:10" ht="27.75" thickBot="1" x14ac:dyDescent="0.35">
      <c r="A7" s="59" t="s">
        <v>56</v>
      </c>
      <c r="B7" s="63" t="s">
        <v>55</v>
      </c>
      <c r="C7" s="68">
        <v>43858</v>
      </c>
      <c r="D7" s="69" t="s">
        <v>46</v>
      </c>
      <c r="E7" s="39">
        <v>80</v>
      </c>
      <c r="F7" s="78">
        <v>6</v>
      </c>
      <c r="G7" s="42">
        <f t="shared" si="0"/>
        <v>480</v>
      </c>
    </row>
    <row r="8" spans="1:10" ht="17.25" thickBot="1" x14ac:dyDescent="0.35">
      <c r="A8" s="87" t="s">
        <v>23</v>
      </c>
      <c r="B8" s="88"/>
      <c r="C8" s="88"/>
      <c r="D8" s="88"/>
      <c r="E8" s="88"/>
      <c r="F8" s="88"/>
      <c r="G8" s="71">
        <f>SUM(G2:G7)</f>
        <v>2480</v>
      </c>
    </row>
  </sheetData>
  <mergeCells count="1">
    <mergeCell ref="A8:F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37238-008B-492A-A6E6-235EE1D766D0}">
  <dimension ref="A1:E22"/>
  <sheetViews>
    <sheetView workbookViewId="0">
      <selection activeCell="H20" sqref="H20"/>
    </sheetView>
  </sheetViews>
  <sheetFormatPr defaultRowHeight="16.5" x14ac:dyDescent="0.3"/>
  <cols>
    <col min="1" max="1" width="19.75" customWidth="1"/>
    <col min="2" max="2" width="14.875" customWidth="1"/>
    <col min="3" max="3" width="15" bestFit="1" customWidth="1"/>
    <col min="4" max="4" width="17.25" bestFit="1" customWidth="1"/>
  </cols>
  <sheetData>
    <row r="1" spans="1:5" ht="29.25" thickBot="1" x14ac:dyDescent="0.35">
      <c r="A1" s="60" t="s">
        <v>68</v>
      </c>
      <c r="B1" s="47" t="s">
        <v>60</v>
      </c>
      <c r="C1" s="35" t="s">
        <v>59</v>
      </c>
      <c r="D1" s="35" t="s">
        <v>77</v>
      </c>
      <c r="E1" s="70" t="s">
        <v>63</v>
      </c>
    </row>
    <row r="2" spans="1:5" ht="33" x14ac:dyDescent="0.3">
      <c r="A2" s="81" t="s">
        <v>61</v>
      </c>
      <c r="B2" s="26" t="s">
        <v>62</v>
      </c>
      <c r="C2" s="23">
        <v>200</v>
      </c>
      <c r="D2" s="25">
        <v>6</v>
      </c>
      <c r="E2" s="42">
        <f>D2*C2</f>
        <v>1200</v>
      </c>
    </row>
    <row r="3" spans="1:5" ht="33" x14ac:dyDescent="0.3">
      <c r="A3" s="81" t="s">
        <v>64</v>
      </c>
      <c r="B3" s="26" t="s">
        <v>65</v>
      </c>
      <c r="C3" s="23">
        <v>300</v>
      </c>
      <c r="D3" s="25">
        <v>3</v>
      </c>
      <c r="E3" s="42">
        <f t="shared" ref="E3:E5" si="0">D3*C3</f>
        <v>900</v>
      </c>
    </row>
    <row r="4" spans="1:5" x14ac:dyDescent="0.3">
      <c r="A4" s="24" t="s">
        <v>66</v>
      </c>
      <c r="B4" s="26" t="s">
        <v>67</v>
      </c>
      <c r="C4" s="23">
        <v>800</v>
      </c>
      <c r="D4" s="25">
        <v>1</v>
      </c>
      <c r="E4" s="42">
        <f t="shared" si="0"/>
        <v>800</v>
      </c>
    </row>
    <row r="5" spans="1:5" ht="17.25" thickBot="1" x14ac:dyDescent="0.35">
      <c r="A5" s="27" t="s">
        <v>69</v>
      </c>
      <c r="B5" s="29" t="s">
        <v>70</v>
      </c>
      <c r="C5" s="39">
        <v>100</v>
      </c>
      <c r="D5" s="28">
        <v>2</v>
      </c>
      <c r="E5" s="43">
        <f t="shared" si="0"/>
        <v>200</v>
      </c>
    </row>
    <row r="6" spans="1:5" ht="17.25" thickBot="1" x14ac:dyDescent="0.35">
      <c r="A6" s="87" t="s">
        <v>78</v>
      </c>
      <c r="B6" s="88"/>
      <c r="C6" s="88"/>
      <c r="D6" s="88"/>
      <c r="E6" s="40">
        <f>SUM(E2:E5)</f>
        <v>3100</v>
      </c>
    </row>
    <row r="7" spans="1:5" ht="17.25" thickBot="1" x14ac:dyDescent="0.35"/>
    <row r="8" spans="1:5" ht="29.25" thickBot="1" x14ac:dyDescent="0.35">
      <c r="A8" s="82" t="s">
        <v>71</v>
      </c>
      <c r="B8" s="47" t="s">
        <v>60</v>
      </c>
      <c r="C8" s="35" t="s">
        <v>59</v>
      </c>
      <c r="D8" s="35" t="s">
        <v>50</v>
      </c>
      <c r="E8" s="70" t="s">
        <v>63</v>
      </c>
    </row>
    <row r="9" spans="1:5" x14ac:dyDescent="0.3">
      <c r="A9" s="24" t="s">
        <v>72</v>
      </c>
      <c r="B9" s="26" t="s">
        <v>74</v>
      </c>
      <c r="C9" s="23">
        <v>20</v>
      </c>
      <c r="D9" s="25">
        <f>'Fabrication Services'!F2+'Fabrication Services'!F5+'Fabrication Services'!F6</f>
        <v>14</v>
      </c>
      <c r="E9" s="42">
        <f>D9*C9</f>
        <v>280</v>
      </c>
    </row>
    <row r="10" spans="1:5" x14ac:dyDescent="0.3">
      <c r="A10" s="24" t="s">
        <v>73</v>
      </c>
      <c r="B10" s="26" t="s">
        <v>76</v>
      </c>
      <c r="C10" s="23">
        <v>20</v>
      </c>
      <c r="D10" s="25">
        <f>'Fabrication Services'!F3+'Fabrication Services'!F7</f>
        <v>11</v>
      </c>
      <c r="E10" s="42">
        <f t="shared" ref="E10:E11" si="1">D10*C10</f>
        <v>220</v>
      </c>
    </row>
    <row r="11" spans="1:5" ht="17.25" thickBot="1" x14ac:dyDescent="0.35">
      <c r="A11" s="27" t="s">
        <v>49</v>
      </c>
      <c r="B11" s="29" t="s">
        <v>75</v>
      </c>
      <c r="C11" s="39">
        <v>20</v>
      </c>
      <c r="D11" s="28">
        <f>'Fabrication Services'!F4</f>
        <v>6</v>
      </c>
      <c r="E11" s="43">
        <f t="shared" si="1"/>
        <v>120</v>
      </c>
    </row>
    <row r="12" spans="1:5" ht="17.25" thickBot="1" x14ac:dyDescent="0.35">
      <c r="A12" s="87" t="s">
        <v>79</v>
      </c>
      <c r="B12" s="88"/>
      <c r="C12" s="88"/>
      <c r="D12" s="88"/>
      <c r="E12" s="40">
        <f>SUM(E9:E11)</f>
        <v>620</v>
      </c>
    </row>
    <row r="13" spans="1:5" ht="17.25" thickBot="1" x14ac:dyDescent="0.35"/>
    <row r="14" spans="1:5" ht="29.25" thickBot="1" x14ac:dyDescent="0.35">
      <c r="A14" s="82" t="s">
        <v>80</v>
      </c>
      <c r="B14" s="35" t="s">
        <v>60</v>
      </c>
      <c r="C14" s="35" t="s">
        <v>59</v>
      </c>
      <c r="D14" s="35" t="s">
        <v>50</v>
      </c>
      <c r="E14" s="70" t="s">
        <v>63</v>
      </c>
    </row>
    <row r="15" spans="1:5" x14ac:dyDescent="0.3">
      <c r="A15" s="24" t="s">
        <v>81</v>
      </c>
      <c r="B15" s="25" t="s">
        <v>86</v>
      </c>
      <c r="C15" s="23">
        <v>20</v>
      </c>
      <c r="D15" s="25">
        <v>48</v>
      </c>
      <c r="E15" s="42">
        <f>D15*C15</f>
        <v>960</v>
      </c>
    </row>
    <row r="16" spans="1:5" x14ac:dyDescent="0.3">
      <c r="A16" s="24" t="s">
        <v>82</v>
      </c>
      <c r="B16" s="25" t="s">
        <v>83</v>
      </c>
      <c r="C16" s="23">
        <v>100</v>
      </c>
      <c r="D16" s="25">
        <v>2</v>
      </c>
      <c r="E16" s="42">
        <f>D16*C16</f>
        <v>200</v>
      </c>
    </row>
    <row r="17" spans="1:5" x14ac:dyDescent="0.3">
      <c r="A17" s="24" t="s">
        <v>84</v>
      </c>
      <c r="B17" s="25" t="s">
        <v>91</v>
      </c>
      <c r="C17" s="23">
        <v>35</v>
      </c>
      <c r="D17" s="25">
        <v>3</v>
      </c>
      <c r="E17" s="42">
        <f>D17*C17</f>
        <v>105</v>
      </c>
    </row>
    <row r="18" spans="1:5" x14ac:dyDescent="0.3">
      <c r="A18" s="24" t="s">
        <v>89</v>
      </c>
      <c r="B18" s="25" t="s">
        <v>90</v>
      </c>
      <c r="C18" s="23">
        <v>30</v>
      </c>
      <c r="D18" s="25">
        <v>4</v>
      </c>
      <c r="E18" s="42">
        <f>D18*C18</f>
        <v>120</v>
      </c>
    </row>
    <row r="19" spans="1:5" ht="17.25" thickBot="1" x14ac:dyDescent="0.35">
      <c r="A19" s="27" t="s">
        <v>88</v>
      </c>
      <c r="B19" s="28" t="s">
        <v>85</v>
      </c>
      <c r="C19" s="39">
        <v>60</v>
      </c>
      <c r="D19" s="28">
        <v>10</v>
      </c>
      <c r="E19" s="43">
        <f>D19*C19</f>
        <v>600</v>
      </c>
    </row>
    <row r="20" spans="1:5" ht="17.25" thickBot="1" x14ac:dyDescent="0.35">
      <c r="A20" s="87" t="s">
        <v>87</v>
      </c>
      <c r="B20" s="88"/>
      <c r="C20" s="88"/>
      <c r="D20" s="88"/>
      <c r="E20" s="40">
        <f>SUM(E15:E19)</f>
        <v>1985</v>
      </c>
    </row>
    <row r="21" spans="1:5" ht="17.25" thickBot="1" x14ac:dyDescent="0.35"/>
    <row r="22" spans="1:5" ht="17.25" thickBot="1" x14ac:dyDescent="0.35">
      <c r="A22" s="89" t="s">
        <v>92</v>
      </c>
      <c r="B22" s="90"/>
      <c r="C22" s="90"/>
      <c r="D22" s="90"/>
      <c r="E22" s="83">
        <f>SUM(E6,E12,E20)</f>
        <v>5705</v>
      </c>
    </row>
  </sheetData>
  <mergeCells count="4">
    <mergeCell ref="A6:D6"/>
    <mergeCell ref="A12:D12"/>
    <mergeCell ref="A20:D20"/>
    <mergeCell ref="A22:D2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AutoTags xmlns="5238f271-6a56-4351-b76e-95b43fe0bd5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EB1C1E3998C340B5133AC3328E248F" ma:contentTypeVersion="12" ma:contentTypeDescription="Create a new document." ma:contentTypeScope="" ma:versionID="45d94260619b2aff7980709195462774">
  <xsd:schema xmlns:xsd="http://www.w3.org/2001/XMLSchema" xmlns:xs="http://www.w3.org/2001/XMLSchema" xmlns:p="http://schemas.microsoft.com/office/2006/metadata/properties" xmlns:ns3="89f61d92-cd0e-4830-bd39-cf3f53ee33e4" xmlns:ns4="5238f271-6a56-4351-b76e-95b43fe0bd58" targetNamespace="http://schemas.microsoft.com/office/2006/metadata/properties" ma:root="true" ma:fieldsID="8626f8799487b90890b6752c90dcf6e9" ns3:_="" ns4:_="">
    <xsd:import namespace="89f61d92-cd0e-4830-bd39-cf3f53ee33e4"/>
    <xsd:import namespace="5238f271-6a56-4351-b76e-95b43fe0bd5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f61d92-cd0e-4830-bd39-cf3f53ee33e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38f271-6a56-4351-b76e-95b43fe0bd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1FE877-D62E-467A-AF8B-67EB34054AB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9BE82B0-1E26-4E08-848E-5A3BAD250EB4}">
  <ds:schemaRefs>
    <ds:schemaRef ds:uri="http://schemas.openxmlformats.org/package/2006/metadata/core-properties"/>
    <ds:schemaRef ds:uri="89f61d92-cd0e-4830-bd39-cf3f53ee33e4"/>
    <ds:schemaRef ds:uri="http://purl.org/dc/dcmitype/"/>
    <ds:schemaRef ds:uri="http://purl.org/dc/terms/"/>
    <ds:schemaRef ds:uri="http://purl.org/dc/elements/1.1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5238f271-6a56-4351-b76e-95b43fe0bd58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46401C73-7C36-45B1-A55F-4894560618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9f61d92-cd0e-4830-bd39-cf3f53ee33e4"/>
    <ds:schemaRef ds:uri="5238f271-6a56-4351-b76e-95b43fe0bd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Summary</vt:lpstr>
      <vt:lpstr>Monthly Income</vt:lpstr>
      <vt:lpstr>Monthly Expenses</vt:lpstr>
      <vt:lpstr>Memberships</vt:lpstr>
      <vt:lpstr>Classes</vt:lpstr>
      <vt:lpstr>Fabrication Services</vt:lpstr>
      <vt:lpstr>Contractors</vt:lpstr>
      <vt:lpstr>BudgetTitle</vt:lpstr>
      <vt:lpstr>ColumnTitle1</vt:lpstr>
      <vt:lpstr>ColumnTitle2</vt:lpstr>
      <vt:lpstr>ColumnTitle3</vt:lpstr>
      <vt:lpstr>'Monthly Expenses'!Print_Titles</vt:lpstr>
      <vt:lpstr>'Monthly Income'!Print_Titles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2020-05-30T00:40:41Z</dcterms:created>
  <dcterms:modified xsi:type="dcterms:W3CDTF">2020-07-22T16:36:08Z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0x0101008CEB1C1E3998C340B5133AC3328E248F</vt:lpwstr>
  </property>
</Properties>
</file>