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5" tabRatio="586"/>
  </bookViews>
  <sheets>
    <sheet name="محاسبات" sheetId="2" r:id="rId1"/>
  </sheets>
  <calcPr calcId="152511"/>
</workbook>
</file>

<file path=xl/calcChain.xml><?xml version="1.0" encoding="utf-8"?>
<calcChain xmlns="http://schemas.openxmlformats.org/spreadsheetml/2006/main">
  <c r="H3" i="2" l="1"/>
  <c r="K3" i="2"/>
  <c r="M3" i="2"/>
  <c r="K10" i="2" l="1"/>
  <c r="L10" i="2" s="1"/>
  <c r="M10" i="2" s="1"/>
  <c r="E10" i="2"/>
  <c r="H10" i="2" s="1"/>
  <c r="K9" i="2"/>
  <c r="E9" i="2"/>
  <c r="H9" i="2" s="1"/>
  <c r="K8" i="2"/>
  <c r="L8" i="2" s="1"/>
  <c r="E8" i="2"/>
  <c r="H8" i="2" s="1"/>
  <c r="K7" i="2"/>
  <c r="L7" i="2" s="1"/>
  <c r="E7" i="2"/>
  <c r="H7" i="2" s="1"/>
  <c r="K6" i="2"/>
  <c r="L6" i="2" s="1"/>
  <c r="M6" i="2" s="1"/>
  <c r="E6" i="2"/>
  <c r="H6" i="2" s="1"/>
  <c r="K5" i="2"/>
  <c r="E5" i="2"/>
  <c r="H5" i="2" s="1"/>
  <c r="K4" i="2"/>
  <c r="L4" i="2" s="1"/>
  <c r="E4" i="2"/>
  <c r="H4" i="2" s="1"/>
  <c r="L3" i="2"/>
  <c r="E3" i="2"/>
  <c r="M7" i="2" l="1"/>
  <c r="M4" i="2"/>
  <c r="L5" i="2"/>
  <c r="M5" i="2" s="1"/>
  <c r="M8" i="2"/>
  <c r="L9" i="2"/>
  <c r="M9" i="2" s="1"/>
</calcChain>
</file>

<file path=xl/sharedStrings.xml><?xml version="1.0" encoding="utf-8"?>
<sst xmlns="http://schemas.openxmlformats.org/spreadsheetml/2006/main" count="22" uniqueCount="22">
  <si>
    <t>ردیف</t>
  </si>
  <si>
    <t>بازه شرکت</t>
  </si>
  <si>
    <t>تعداد پرسنل</t>
  </si>
  <si>
    <t>یک ده هزارم فروش</t>
  </si>
  <si>
    <t>5---1</t>
  </si>
  <si>
    <t>10---6</t>
  </si>
  <si>
    <t>15---11</t>
  </si>
  <si>
    <t>25---16</t>
  </si>
  <si>
    <t>50---26</t>
  </si>
  <si>
    <t>150---51</t>
  </si>
  <si>
    <t>500---151</t>
  </si>
  <si>
    <t>500به بالا</t>
  </si>
  <si>
    <t>میزان فروش (ریال)</t>
  </si>
  <si>
    <t xml:space="preserve">درصد تخفبف </t>
  </si>
  <si>
    <t>متغیر (ریال)</t>
  </si>
  <si>
    <t>ثابت (ریال)</t>
  </si>
  <si>
    <t>جمع (ریال)</t>
  </si>
  <si>
    <t>جمع گرد شده ریال</t>
  </si>
  <si>
    <t>9 % ارزش افزوده</t>
  </si>
  <si>
    <t xml:space="preserve">جمع (ریال) پس از اعمال تخفیف (مبلغ مندرج در قرارداد)  </t>
  </si>
  <si>
    <t>قیمت نهایی (مبلغ مندرج در پیش فاکتور)</t>
  </si>
  <si>
    <t xml:space="preserve">کارمزد موسسات رتبه بندی در ارزیابی شاخص های کسب وکار (کیفی) فعالان اقتصادی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</si>
</sst>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B Nazanin"/>
      <charset val="178"/>
    </font>
    <font>
      <sz val="14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3" fillId="0" borderId="0" xfId="0" applyFont="1" applyFill="1"/>
    <xf numFmtId="164" fontId="3" fillId="0" borderId="0" xfId="0" applyNumberFormat="1" applyFont="1"/>
    <xf numFmtId="0" fontId="2" fillId="0" borderId="2" xfId="0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164" fontId="2" fillId="0" borderId="6" xfId="1" applyNumberFormat="1" applyFont="1" applyFill="1" applyBorder="1" applyAlignment="1">
      <alignment horizontal="center"/>
    </xf>
    <xf numFmtId="0" fontId="2" fillId="4" borderId="1" xfId="0" applyFont="1" applyFill="1" applyBorder="1" applyAlignment="1" applyProtection="1">
      <alignment horizontal="center"/>
      <protection locked="0"/>
    </xf>
    <xf numFmtId="164" fontId="2" fillId="4" borderId="1" xfId="1" applyNumberFormat="1" applyFont="1" applyFill="1" applyBorder="1" applyAlignment="1" applyProtection="1">
      <alignment horizontal="center"/>
      <protection locked="0"/>
    </xf>
    <xf numFmtId="0" fontId="2" fillId="4" borderId="6" xfId="0" applyFont="1" applyFill="1" applyBorder="1" applyAlignment="1" applyProtection="1">
      <alignment horizontal="center"/>
      <protection locked="0"/>
    </xf>
    <xf numFmtId="164" fontId="2" fillId="5" borderId="1" xfId="1" applyNumberFormat="1" applyFont="1" applyFill="1" applyBorder="1" applyAlignment="1">
      <alignment horizontal="center"/>
    </xf>
    <xf numFmtId="164" fontId="2" fillId="5" borderId="6" xfId="1" applyNumberFormat="1" applyFont="1" applyFill="1" applyBorder="1" applyAlignment="1">
      <alignment horizontal="center"/>
    </xf>
    <xf numFmtId="164" fontId="2" fillId="5" borderId="3" xfId="1" applyNumberFormat="1" applyFont="1" applyFill="1" applyBorder="1" applyAlignment="1">
      <alignment horizontal="center"/>
    </xf>
    <xf numFmtId="164" fontId="2" fillId="5" borderId="5" xfId="1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6" fontId="2" fillId="0" borderId="9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 applyProtection="1">
      <alignment horizontal="center"/>
      <protection locked="0"/>
    </xf>
    <xf numFmtId="164" fontId="2" fillId="4" borderId="9" xfId="1" applyNumberFormat="1" applyFont="1" applyFill="1" applyBorder="1" applyAlignment="1" applyProtection="1">
      <alignment horizontal="center"/>
      <protection locked="0"/>
    </xf>
    <xf numFmtId="164" fontId="2" fillId="0" borderId="9" xfId="1" applyNumberFormat="1" applyFont="1" applyFill="1" applyBorder="1" applyAlignment="1">
      <alignment horizontal="center"/>
    </xf>
    <xf numFmtId="164" fontId="2" fillId="5" borderId="9" xfId="1" applyNumberFormat="1" applyFont="1" applyFill="1" applyBorder="1" applyAlignment="1">
      <alignment horizontal="center"/>
    </xf>
    <xf numFmtId="9" fontId="2" fillId="6" borderId="9" xfId="2" applyFont="1" applyFill="1" applyBorder="1" applyAlignment="1" applyProtection="1">
      <alignment horizontal="center"/>
      <protection locked="0"/>
    </xf>
    <xf numFmtId="164" fontId="2" fillId="5" borderId="10" xfId="1" applyNumberFormat="1" applyFont="1" applyFill="1" applyBorder="1" applyAlignment="1">
      <alignment horizont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horizontal="center" vertical="center"/>
    </xf>
    <xf numFmtId="3" fontId="2" fillId="6" borderId="9" xfId="1" applyNumberFormat="1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rightToLeft="1" tabSelected="1" topLeftCell="A3" zoomScaleNormal="100" workbookViewId="0">
      <selection activeCell="C13" sqref="C13"/>
    </sheetView>
  </sheetViews>
  <sheetFormatPr defaultColWidth="8.7109375" defaultRowHeight="23.65" customHeight="1" x14ac:dyDescent="0.3"/>
  <cols>
    <col min="1" max="1" width="5.28515625" style="1" customWidth="1"/>
    <col min="2" max="2" width="12" style="1" customWidth="1"/>
    <col min="3" max="3" width="12.140625" style="1" customWidth="1"/>
    <col min="4" max="4" width="21.28515625" style="1" customWidth="1"/>
    <col min="5" max="5" width="19.42578125" style="1" customWidth="1"/>
    <col min="6" max="6" width="14.7109375" style="1" customWidth="1"/>
    <col min="7" max="7" width="15.28515625" style="1" customWidth="1"/>
    <col min="8" max="9" width="22.140625" style="1" customWidth="1"/>
    <col min="10" max="10" width="14.140625" style="1" customWidth="1"/>
    <col min="11" max="11" width="30.28515625" style="1" customWidth="1"/>
    <col min="12" max="12" width="22" style="1" customWidth="1"/>
    <col min="13" max="13" width="17.28515625" style="1" customWidth="1"/>
    <col min="14" max="16384" width="8.7109375" style="1"/>
  </cols>
  <sheetData>
    <row r="1" spans="1:13" s="30" customFormat="1" ht="35.65" customHeight="1" thickBot="1" x14ac:dyDescent="0.3">
      <c r="A1" s="31" t="s">
        <v>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3" ht="96" customHeight="1" thickBot="1" x14ac:dyDescent="0.35">
      <c r="A2" s="25" t="s">
        <v>0</v>
      </c>
      <c r="B2" s="26" t="s">
        <v>1</v>
      </c>
      <c r="C2" s="26" t="s">
        <v>2</v>
      </c>
      <c r="D2" s="26" t="s">
        <v>12</v>
      </c>
      <c r="E2" s="26" t="s">
        <v>3</v>
      </c>
      <c r="F2" s="26" t="s">
        <v>14</v>
      </c>
      <c r="G2" s="26" t="s">
        <v>15</v>
      </c>
      <c r="H2" s="26" t="s">
        <v>16</v>
      </c>
      <c r="I2" s="26" t="s">
        <v>17</v>
      </c>
      <c r="J2" s="26" t="s">
        <v>13</v>
      </c>
      <c r="K2" s="29" t="s">
        <v>19</v>
      </c>
      <c r="L2" s="26" t="s">
        <v>18</v>
      </c>
      <c r="M2" s="28" t="s">
        <v>20</v>
      </c>
    </row>
    <row r="3" spans="1:13" s="2" customFormat="1" ht="23.65" customHeight="1" x14ac:dyDescent="0.6">
      <c r="A3" s="17">
        <v>1</v>
      </c>
      <c r="B3" s="18" t="s">
        <v>4</v>
      </c>
      <c r="C3" s="19"/>
      <c r="D3" s="20"/>
      <c r="E3" s="21">
        <f>D3/10000</f>
        <v>0</v>
      </c>
      <c r="F3" s="21">
        <v>5880000</v>
      </c>
      <c r="G3" s="21">
        <v>73500000</v>
      </c>
      <c r="H3" s="22">
        <f>(F3*C3)+IF(C3&gt;0,G3,0)+(IF(E3&lt;102000000,E3,102000000))</f>
        <v>0</v>
      </c>
      <c r="I3" s="27"/>
      <c r="J3" s="23">
        <v>0</v>
      </c>
      <c r="K3" s="22">
        <f>(1-J3)*I3</f>
        <v>0</v>
      </c>
      <c r="L3" s="21">
        <f>K3*0.09</f>
        <v>0</v>
      </c>
      <c r="M3" s="24">
        <f>K3+L3</f>
        <v>0</v>
      </c>
    </row>
    <row r="4" spans="1:13" s="2" customFormat="1" ht="23.65" customHeight="1" x14ac:dyDescent="0.6">
      <c r="A4" s="4">
        <v>2</v>
      </c>
      <c r="B4" s="6" t="s">
        <v>5</v>
      </c>
      <c r="C4" s="10"/>
      <c r="D4" s="11"/>
      <c r="E4" s="5">
        <f t="shared" ref="E4:E10" si="0">D4/10000</f>
        <v>0</v>
      </c>
      <c r="F4" s="5">
        <v>5145000</v>
      </c>
      <c r="G4" s="5">
        <v>88200000</v>
      </c>
      <c r="H4" s="13">
        <f>(F4*C4)+IF(C4&gt;0,G4,0)+(IF(E4&lt;102000000,E4,102000000))</f>
        <v>0</v>
      </c>
      <c r="I4" s="27"/>
      <c r="J4" s="23">
        <v>0</v>
      </c>
      <c r="K4" s="22">
        <f t="shared" ref="K4:K10" si="1">(1-J4)*I4</f>
        <v>0</v>
      </c>
      <c r="L4" s="5">
        <f t="shared" ref="L4:L10" si="2">K4*0.09</f>
        <v>0</v>
      </c>
      <c r="M4" s="15">
        <f t="shared" ref="M4:M10" si="3">K4+L4</f>
        <v>0</v>
      </c>
    </row>
    <row r="5" spans="1:13" s="2" customFormat="1" ht="23.65" customHeight="1" x14ac:dyDescent="0.6">
      <c r="A5" s="4">
        <v>3</v>
      </c>
      <c r="B5" s="6" t="s">
        <v>6</v>
      </c>
      <c r="C5" s="10"/>
      <c r="D5" s="11"/>
      <c r="E5" s="5">
        <f t="shared" si="0"/>
        <v>0</v>
      </c>
      <c r="F5" s="5">
        <v>4410000</v>
      </c>
      <c r="G5" s="5">
        <v>110250000</v>
      </c>
      <c r="H5" s="13">
        <f>(F5*C5)+IF(C5&gt;0,G5,0)+(IF(E5&lt;102000000,E5,102000000))</f>
        <v>0</v>
      </c>
      <c r="I5" s="27"/>
      <c r="J5" s="23">
        <v>0</v>
      </c>
      <c r="K5" s="22">
        <f t="shared" si="1"/>
        <v>0</v>
      </c>
      <c r="L5" s="5">
        <f t="shared" si="2"/>
        <v>0</v>
      </c>
      <c r="M5" s="15">
        <f t="shared" si="3"/>
        <v>0</v>
      </c>
    </row>
    <row r="6" spans="1:13" s="2" customFormat="1" ht="23.65" customHeight="1" x14ac:dyDescent="0.6">
      <c r="A6" s="4">
        <v>4</v>
      </c>
      <c r="B6" s="6" t="s">
        <v>7</v>
      </c>
      <c r="C6" s="10"/>
      <c r="D6" s="11"/>
      <c r="E6" s="5">
        <f t="shared" si="0"/>
        <v>0</v>
      </c>
      <c r="F6" s="5">
        <v>2940000</v>
      </c>
      <c r="G6" s="5">
        <v>147000000</v>
      </c>
      <c r="H6" s="13">
        <f>(F6*C6)+IF(C6&gt;0,G6,0)+(IF(E6&lt;147000000,E6,147000000))</f>
        <v>0</v>
      </c>
      <c r="I6" s="27"/>
      <c r="J6" s="23">
        <v>0</v>
      </c>
      <c r="K6" s="22">
        <f t="shared" si="1"/>
        <v>0</v>
      </c>
      <c r="L6" s="5">
        <f t="shared" si="2"/>
        <v>0</v>
      </c>
      <c r="M6" s="15">
        <f t="shared" si="3"/>
        <v>0</v>
      </c>
    </row>
    <row r="7" spans="1:13" s="2" customFormat="1" ht="23.65" customHeight="1" x14ac:dyDescent="0.6">
      <c r="A7" s="4">
        <v>5</v>
      </c>
      <c r="B7" s="6" t="s">
        <v>8</v>
      </c>
      <c r="C7" s="10"/>
      <c r="D7" s="11"/>
      <c r="E7" s="5">
        <f t="shared" si="0"/>
        <v>0</v>
      </c>
      <c r="F7" s="5">
        <v>2572500</v>
      </c>
      <c r="G7" s="5">
        <v>176400000</v>
      </c>
      <c r="H7" s="13">
        <f>IF((C7*F7)&gt;117600000,117600000,C7*F7)+IF(C7&gt;0,G7,0)+(IF(E7&lt;147000000,E7,147000000))</f>
        <v>0</v>
      </c>
      <c r="I7" s="27"/>
      <c r="J7" s="23">
        <v>0</v>
      </c>
      <c r="K7" s="22">
        <f t="shared" si="1"/>
        <v>0</v>
      </c>
      <c r="L7" s="5">
        <f t="shared" si="2"/>
        <v>0</v>
      </c>
      <c r="M7" s="15">
        <f t="shared" si="3"/>
        <v>0</v>
      </c>
    </row>
    <row r="8" spans="1:13" s="2" customFormat="1" ht="23.65" customHeight="1" x14ac:dyDescent="0.6">
      <c r="A8" s="4">
        <v>6</v>
      </c>
      <c r="B8" s="6" t="s">
        <v>9</v>
      </c>
      <c r="C8" s="10"/>
      <c r="D8" s="11"/>
      <c r="E8" s="5">
        <f t="shared" si="0"/>
        <v>0</v>
      </c>
      <c r="F8" s="5">
        <v>2205000</v>
      </c>
      <c r="G8" s="5">
        <v>220500000</v>
      </c>
      <c r="H8" s="13">
        <f>IF((C8*F8)&gt;294000000,294000000,C8*F8)+IF(C8&gt;0,G8,0)+(IF(E8&lt;220000000,E8,220000000))</f>
        <v>0</v>
      </c>
      <c r="I8" s="27"/>
      <c r="J8" s="23">
        <v>0</v>
      </c>
      <c r="K8" s="22">
        <f t="shared" si="1"/>
        <v>0</v>
      </c>
      <c r="L8" s="5">
        <f t="shared" si="2"/>
        <v>0</v>
      </c>
      <c r="M8" s="15">
        <f t="shared" si="3"/>
        <v>0</v>
      </c>
    </row>
    <row r="9" spans="1:13" s="2" customFormat="1" ht="23.65" customHeight="1" x14ac:dyDescent="0.6">
      <c r="A9" s="4">
        <v>7</v>
      </c>
      <c r="B9" s="6" t="s">
        <v>10</v>
      </c>
      <c r="C9" s="10"/>
      <c r="D9" s="11"/>
      <c r="E9" s="5">
        <f t="shared" si="0"/>
        <v>0</v>
      </c>
      <c r="F9" s="5">
        <v>1470000</v>
      </c>
      <c r="G9" s="5">
        <v>367500000</v>
      </c>
      <c r="H9" s="13">
        <f>IF((C9*F9)&gt;367500000,367500000,C9*F9)+IF(C9&gt;0,G9,0)+(IF(E9&lt;220000000,E9,220000000))</f>
        <v>0</v>
      </c>
      <c r="I9" s="27"/>
      <c r="J9" s="23">
        <v>0</v>
      </c>
      <c r="K9" s="22">
        <f t="shared" si="1"/>
        <v>0</v>
      </c>
      <c r="L9" s="5">
        <f t="shared" si="2"/>
        <v>0</v>
      </c>
      <c r="M9" s="15">
        <f t="shared" si="3"/>
        <v>0</v>
      </c>
    </row>
    <row r="10" spans="1:13" s="2" customFormat="1" ht="23.25" customHeight="1" thickBot="1" x14ac:dyDescent="0.65">
      <c r="A10" s="7">
        <v>8</v>
      </c>
      <c r="B10" s="8" t="s">
        <v>11</v>
      </c>
      <c r="C10" s="12"/>
      <c r="D10" s="11"/>
      <c r="E10" s="9">
        <f t="shared" si="0"/>
        <v>0</v>
      </c>
      <c r="F10" s="9">
        <v>735000</v>
      </c>
      <c r="G10" s="9">
        <v>514500000</v>
      </c>
      <c r="H10" s="14">
        <f>IF((C10*F10)&gt;G15,367500000,C10*F10)+IF(C10&gt;0,G10,0)+(IF(E10&lt;220000000,E10,220000000))</f>
        <v>0</v>
      </c>
      <c r="I10" s="27"/>
      <c r="J10" s="23">
        <v>0</v>
      </c>
      <c r="K10" s="22">
        <f t="shared" si="1"/>
        <v>0</v>
      </c>
      <c r="L10" s="9">
        <f t="shared" si="2"/>
        <v>0</v>
      </c>
      <c r="M10" s="16">
        <f t="shared" si="3"/>
        <v>0</v>
      </c>
    </row>
    <row r="11" spans="1:13" ht="23.65" customHeight="1" x14ac:dyDescent="0.3">
      <c r="F11" s="3"/>
    </row>
  </sheetData>
  <mergeCells count="1">
    <mergeCell ref="A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محاسبات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2022-11-16T05:52:41Z</dcterms:modified>
</cp:coreProperties>
</file>