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be\Downloads\"/>
    </mc:Choice>
  </mc:AlternateContent>
  <xr:revisionPtr revIDLastSave="0" documentId="13_ncr:1_{74A1193F-E2FD-4320-90C2-030A913FC465}" xr6:coauthVersionLast="47" xr6:coauthVersionMax="47" xr10:uidLastSave="{00000000-0000-0000-0000-000000000000}"/>
  <bookViews>
    <workbookView xWindow="-96" yWindow="-96" windowWidth="23232" windowHeight="12552" xr2:uid="{BF143385-40FE-41DD-8C01-6F15B79CA79E}"/>
  </bookViews>
  <sheets>
    <sheet name="Planilha1" sheetId="1" r:id="rId1"/>
    <sheet name="Planilha2" sheetId="2" state="hidden" r:id="rId2"/>
  </sheets>
  <definedNames>
    <definedName name="aporte">Planilha1!$E$14</definedName>
    <definedName name="qtd_anos">Planilha1!$E$15</definedName>
    <definedName name="rendimento_carteira">Planilha1!$E$9</definedName>
    <definedName name="taxa_mensal">Planilha1!$E$16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/>
  <c r="D35" i="1"/>
  <c r="D36" i="1"/>
  <c r="E36" i="1" s="1"/>
  <c r="D37" i="1"/>
  <c r="D32" i="1"/>
  <c r="E32" i="1" s="1"/>
  <c r="A9" i="2"/>
  <c r="A10" i="2"/>
  <c r="A11" i="2"/>
  <c r="A12" i="2"/>
  <c r="A13" i="2"/>
  <c r="A14" i="2"/>
  <c r="A15" i="2"/>
  <c r="A16" i="2"/>
  <c r="A17" i="2"/>
  <c r="A18" i="2"/>
  <c r="A19" i="2"/>
  <c r="A8" i="2"/>
  <c r="A3" i="2"/>
  <c r="A4" i="2"/>
  <c r="A5" i="2"/>
  <c r="A6" i="2"/>
  <c r="A7" i="2"/>
  <c r="A2" i="2"/>
  <c r="E34" i="1"/>
  <c r="D29" i="1"/>
  <c r="E33" i="1" s="1"/>
  <c r="E17" i="1"/>
  <c r="E18" i="1" s="1"/>
  <c r="E10" i="1"/>
  <c r="D22" i="1"/>
  <c r="E22" i="1" s="1"/>
  <c r="D23" i="1"/>
  <c r="E23" i="1" s="1"/>
  <c r="D24" i="1"/>
  <c r="E24" i="1" s="1"/>
  <c r="D25" i="1"/>
  <c r="E25" i="1" s="1"/>
  <c r="D21" i="1"/>
  <c r="E21" i="1" s="1"/>
  <c r="E35" i="1" l="1"/>
  <c r="E37" i="1"/>
</calcChain>
</file>

<file path=xl/sharedStrings.xml><?xml version="1.0" encoding="utf-8"?>
<sst xmlns="http://schemas.openxmlformats.org/spreadsheetml/2006/main" count="70" uniqueCount="35">
  <si>
    <t>Quanto investir por mês?</t>
  </si>
  <si>
    <t>Por Quanto Anos?</t>
  </si>
  <si>
    <t>Taxa de Rendimento mensal?</t>
  </si>
  <si>
    <t>Patrimonio Acumulado?</t>
  </si>
  <si>
    <t>Quanto em 2 Anos?</t>
  </si>
  <si>
    <t>Quanto em 5 Anos?</t>
  </si>
  <si>
    <t>Quanto em 10 Anos?</t>
  </si>
  <si>
    <t>Quanto em 20 Anos?</t>
  </si>
  <si>
    <t>Quanto em 30 Anos?</t>
  </si>
  <si>
    <t>Salário</t>
  </si>
  <si>
    <t>Rendimento da Carteira</t>
  </si>
  <si>
    <t>Dividendos Mensais</t>
  </si>
  <si>
    <t>INVESTIMENTO MENSAL</t>
  </si>
  <si>
    <t>CENÁRIOS</t>
  </si>
  <si>
    <t>CONFIGURAÇÕES</t>
  </si>
  <si>
    <t>DIVIDENDOS</t>
  </si>
  <si>
    <t>Perfil</t>
  </si>
  <si>
    <t>Agressivo</t>
  </si>
  <si>
    <t>Conservador</t>
  </si>
  <si>
    <t>Moderado</t>
  </si>
  <si>
    <t>VALOR A SER INVESTIDO POR MÊS</t>
  </si>
  <si>
    <t>Tipo de FII</t>
  </si>
  <si>
    <t>valor</t>
  </si>
  <si>
    <t xml:space="preserve">Percentual sugerido </t>
  </si>
  <si>
    <t>PAPEL</t>
  </si>
  <si>
    <t>TIJOLO</t>
  </si>
  <si>
    <t>HÍBRIDOS</t>
  </si>
  <si>
    <t>FOFs</t>
  </si>
  <si>
    <t>DESENVOLVIMENTO</t>
  </si>
  <si>
    <t>HOTELARIAS</t>
  </si>
  <si>
    <t>PERFIL</t>
  </si>
  <si>
    <t>%</t>
  </si>
  <si>
    <t>CHAVE</t>
  </si>
  <si>
    <t>Sugestão de Investimento (30%)</t>
  </si>
  <si>
    <t>Lopes 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</si>
</sst>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#,##0.00;[Red]\-&quot;R$&quot;#,##0.00"/>
    <numFmt numFmtId="44" formatCode="_-&quot;R$&quot;* #,##0.00_-;\-&quot;R$&quot;* #,##0.00_-;_-&quot;R$&quot;* &quot;-&quot;??_-;_-@_-"/>
    <numFmt numFmtId="169" formatCode="&quot;R$&quot;#,##0.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36"/>
      <color theme="0"/>
      <name val="Algerian"/>
      <family val="5"/>
    </font>
    <font>
      <b/>
      <sz val="14"/>
      <color theme="0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/>
      <right style="medium">
        <color theme="0" tint="-0.14996795556505021"/>
      </right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0" tint="-0.14999847407452621"/>
      </bottom>
      <diagonal/>
    </border>
    <border>
      <left/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0" tint="-0.14996795556505021"/>
      </left>
      <right style="medium">
        <color theme="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1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 style="medium">
        <color theme="0" tint="-0.14996795556505021"/>
      </right>
      <top/>
      <bottom style="medium">
        <color theme="1"/>
      </bottom>
      <diagonal/>
    </border>
    <border>
      <left style="medium">
        <color theme="0" tint="-0.14996795556505021"/>
      </left>
      <right style="medium">
        <color theme="1"/>
      </right>
      <top style="medium">
        <color theme="0" tint="-0.14996795556505021"/>
      </top>
      <bottom style="medium">
        <color theme="1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 style="medium">
        <color theme="0" tint="-0.14996795556505021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thin">
        <color theme="0"/>
      </top>
      <bottom style="medium">
        <color theme="1"/>
      </bottom>
      <diagonal/>
    </border>
    <border>
      <left/>
      <right style="thin">
        <color theme="0"/>
      </right>
      <top style="thin">
        <color theme="0"/>
      </top>
      <bottom style="medium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8">
    <xf numFmtId="0" fontId="0" fillId="0" borderId="0" xfId="0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0" fillId="5" borderId="6" xfId="0" applyFill="1" applyBorder="1"/>
    <xf numFmtId="0" fontId="0" fillId="5" borderId="8" xfId="0" applyFill="1" applyBorder="1"/>
    <xf numFmtId="0" fontId="0" fillId="5" borderId="10" xfId="0" applyFill="1" applyBorder="1"/>
    <xf numFmtId="0" fontId="6" fillId="3" borderId="0" xfId="0" applyFont="1" applyFill="1" applyAlignment="1">
      <alignment horizontal="center" vertical="center"/>
    </xf>
    <xf numFmtId="9" fontId="0" fillId="0" borderId="0" xfId="0" applyNumberFormat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169" fontId="1" fillId="5" borderId="7" xfId="1" applyNumberFormat="1" applyFont="1" applyFill="1" applyBorder="1" applyAlignment="1">
      <alignment horizontal="center" vertical="center"/>
    </xf>
    <xf numFmtId="169" fontId="1" fillId="5" borderId="13" xfId="1" applyNumberFormat="1" applyFont="1" applyFill="1" applyBorder="1"/>
    <xf numFmtId="169" fontId="1" fillId="5" borderId="5" xfId="1" applyNumberFormat="1" applyFont="1" applyFill="1" applyBorder="1" applyAlignment="1">
      <alignment horizontal="center" vertical="center"/>
    </xf>
    <xf numFmtId="169" fontId="1" fillId="5" borderId="9" xfId="1" applyNumberFormat="1" applyFont="1" applyFill="1" applyBorder="1"/>
    <xf numFmtId="169" fontId="1" fillId="5" borderId="11" xfId="1" applyNumberFormat="1" applyFont="1" applyFill="1" applyBorder="1" applyAlignment="1">
      <alignment horizontal="center" vertical="center"/>
    </xf>
    <xf numFmtId="169" fontId="1" fillId="5" borderId="12" xfId="1" applyNumberFormat="1" applyFont="1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9" fontId="0" fillId="0" borderId="20" xfId="0" applyNumberFormat="1" applyBorder="1" applyAlignment="1">
      <alignment horizontal="center"/>
    </xf>
    <xf numFmtId="10" fontId="0" fillId="0" borderId="21" xfId="0" applyNumberFormat="1" applyBorder="1" applyAlignment="1">
      <alignment horizontal="center"/>
    </xf>
    <xf numFmtId="169" fontId="0" fillId="0" borderId="24" xfId="0" applyNumberFormat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169" fontId="3" fillId="0" borderId="25" xfId="1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/>
    </xf>
    <xf numFmtId="10" fontId="3" fillId="0" borderId="26" xfId="2" applyNumberFormat="1" applyFont="1" applyBorder="1" applyAlignment="1">
      <alignment horizontal="center"/>
    </xf>
    <xf numFmtId="8" fontId="3" fillId="5" borderId="26" xfId="0" applyNumberFormat="1" applyFont="1" applyFill="1" applyBorder="1" applyAlignment="1">
      <alignment horizontal="center"/>
    </xf>
    <xf numFmtId="49" fontId="0" fillId="5" borderId="22" xfId="0" applyNumberFormat="1" applyFill="1" applyBorder="1" applyAlignment="1">
      <alignment horizontal="center"/>
    </xf>
    <xf numFmtId="49" fontId="0" fillId="5" borderId="27" xfId="0" applyNumberFormat="1" applyFill="1" applyBorder="1" applyAlignment="1">
      <alignment horizontal="center"/>
    </xf>
    <xf numFmtId="8" fontId="3" fillId="5" borderId="28" xfId="0" applyNumberFormat="1" applyFont="1" applyFill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5" borderId="3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0" borderId="34" xfId="0" applyBorder="1"/>
    <xf numFmtId="0" fontId="7" fillId="6" borderId="35" xfId="0" applyFont="1" applyFill="1" applyBorder="1" applyAlignment="1">
      <alignment horizontal="center"/>
    </xf>
    <xf numFmtId="0" fontId="7" fillId="6" borderId="36" xfId="0" applyFont="1" applyFill="1" applyBorder="1" applyAlignment="1">
      <alignment horizontal="center"/>
    </xf>
    <xf numFmtId="0" fontId="7" fillId="6" borderId="37" xfId="0" applyFont="1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2" fillId="2" borderId="17" xfId="3" applyBorder="1" applyAlignment="1">
      <alignment horizontal="left"/>
    </xf>
    <xf numFmtId="0" fontId="2" fillId="2" borderId="18" xfId="3" applyBorder="1" applyAlignment="1">
      <alignment horizontal="left"/>
    </xf>
    <xf numFmtId="0" fontId="2" fillId="2" borderId="19" xfId="3" applyBorder="1" applyAlignment="1">
      <alignment horizontal="left"/>
    </xf>
    <xf numFmtId="0" fontId="9" fillId="5" borderId="22" xfId="0" applyFont="1" applyFill="1" applyBorder="1"/>
    <xf numFmtId="169" fontId="0" fillId="5" borderId="23" xfId="0" applyNumberFormat="1" applyFill="1" applyBorder="1" applyAlignment="1">
      <alignment horizontal="left"/>
    </xf>
    <xf numFmtId="0" fontId="0" fillId="5" borderId="24" xfId="0" applyFill="1" applyBorder="1"/>
    <xf numFmtId="0" fontId="4" fillId="7" borderId="17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9" fontId="0" fillId="0" borderId="23" xfId="0" applyNumberFormat="1" applyBorder="1" applyAlignment="1">
      <alignment horizontal="center"/>
    </xf>
    <xf numFmtId="0" fontId="0" fillId="8" borderId="0" xfId="0" applyFill="1"/>
    <xf numFmtId="9" fontId="0" fillId="0" borderId="0" xfId="0" applyNumberFormat="1" applyFill="1" applyBorder="1" applyAlignment="1">
      <alignment horizontal="center"/>
    </xf>
    <xf numFmtId="9" fontId="0" fillId="0" borderId="23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3" xfId="0" applyBorder="1"/>
    <xf numFmtId="0" fontId="0" fillId="8" borderId="23" xfId="0" applyFill="1" applyBorder="1"/>
    <xf numFmtId="0" fontId="0" fillId="0" borderId="23" xfId="0" applyFill="1" applyBorder="1" applyAlignment="1">
      <alignment horizontal="center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Rendimentos</a:t>
            </a:r>
            <a:r>
              <a:rPr lang="pt-BR" baseline="0"/>
              <a:t> ao longo dos anos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Planilha1!$D$20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Planilha1!$C$21:$C$25</c:f>
              <c:strCache>
                <c:ptCount val="5"/>
                <c:pt idx="0">
                  <c:v>Quanto em 2 Anos?</c:v>
                </c:pt>
                <c:pt idx="1">
                  <c:v>Quanto em 5 Anos?</c:v>
                </c:pt>
                <c:pt idx="2">
                  <c:v>Quanto em 10 Anos?</c:v>
                </c:pt>
                <c:pt idx="3">
                  <c:v>Quanto em 20 Anos?</c:v>
                </c:pt>
                <c:pt idx="4">
                  <c:v>Quanto em 30 Anos?</c:v>
                </c:pt>
              </c:strCache>
            </c:strRef>
          </c:cat>
          <c:val>
            <c:numRef>
              <c:f>Planilha1!$D$21:$D$25</c:f>
              <c:numCache>
                <c:formatCode>"R$"#,##0.00</c:formatCode>
                <c:ptCount val="5"/>
                <c:pt idx="0">
                  <c:v>5445.5254595290435</c:v>
                </c:pt>
                <c:pt idx="1">
                  <c:v>16755.382799697527</c:v>
                </c:pt>
                <c:pt idx="2">
                  <c:v>48656.842506034438</c:v>
                </c:pt>
                <c:pt idx="3">
                  <c:v>225039.68001941612</c:v>
                </c:pt>
                <c:pt idx="4">
                  <c:v>864433.93100094295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8-4D2D-8369-C4858A6C8829}"/>
            </c:ext>
          </c:extLst>
        </c:ser>
        <c:ser>
          <c:idx val="1"/>
          <c:order val="1"/>
          <c:tx>
            <c:strRef>
              <c:f>Planilha1!$E$20</c:f>
              <c:strCache>
                <c:ptCount val="1"/>
                <c:pt idx="0">
                  <c:v>DIVIDENDOS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Planilha1!$C$21:$C$25</c:f>
              <c:strCache>
                <c:ptCount val="5"/>
                <c:pt idx="0">
                  <c:v>Quanto em 2 Anos?</c:v>
                </c:pt>
                <c:pt idx="1">
                  <c:v>Quanto em 5 Anos?</c:v>
                </c:pt>
                <c:pt idx="2">
                  <c:v>Quanto em 10 Anos?</c:v>
                </c:pt>
                <c:pt idx="3">
                  <c:v>Quanto em 20 Anos?</c:v>
                </c:pt>
                <c:pt idx="4">
                  <c:v>Quanto em 30 Anos?</c:v>
                </c:pt>
              </c:strCache>
            </c:strRef>
          </c:cat>
          <c:val>
            <c:numRef>
              <c:f>Planilha1!$E$21:$E$25</c:f>
              <c:numCache>
                <c:formatCode>"R$"#,##0.00</c:formatCode>
                <c:ptCount val="5"/>
                <c:pt idx="0">
                  <c:v>48.465176589808486</c:v>
                </c:pt>
                <c:pt idx="1">
                  <c:v>149.122906917308</c:v>
                </c:pt>
                <c:pt idx="2">
                  <c:v>433.04589830370651</c:v>
                </c:pt>
                <c:pt idx="3">
                  <c:v>2002.8531521728034</c:v>
                </c:pt>
                <c:pt idx="4">
                  <c:v>7693.4619859083923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C8-4D2D-8369-C4858A6C8829}"/>
            </c:ext>
          </c:extLst>
        </c:ser>
        <c:ser>
          <c:idx val="2"/>
          <c:order val="2"/>
          <c:tx>
            <c:strRef>
              <c:f>Planilha1!$F$20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Planilha1!$C$21:$C$25</c:f>
              <c:strCache>
                <c:ptCount val="5"/>
                <c:pt idx="0">
                  <c:v>Quanto em 2 Anos?</c:v>
                </c:pt>
                <c:pt idx="1">
                  <c:v>Quanto em 5 Anos?</c:v>
                </c:pt>
                <c:pt idx="2">
                  <c:v>Quanto em 10 Anos?</c:v>
                </c:pt>
                <c:pt idx="3">
                  <c:v>Quanto em 20 Anos?</c:v>
                </c:pt>
                <c:pt idx="4">
                  <c:v>Quanto em 30 Anos?</c:v>
                </c:pt>
              </c:strCache>
            </c:strRef>
          </c:cat>
          <c:val>
            <c:numRef>
              <c:f>Planilha1!$F$21:$F$25</c:f>
            </c:numRef>
          </c:val>
          <c:extLst>
            <c:ext xmlns:c16="http://schemas.microsoft.com/office/drawing/2014/chart" uri="{C3380CC4-5D6E-409C-BE32-E72D297353CC}">
              <c16:uniqueId val="{00000002-2AC8-4D2D-8369-C4858A6C8829}"/>
            </c:ext>
          </c:extLst>
        </c:ser>
        <c:ser>
          <c:idx val="3"/>
          <c:order val="3"/>
          <c:tx>
            <c:strRef>
              <c:f>Planilha1!$G$20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Planilha1!$C$21:$C$25</c:f>
              <c:strCache>
                <c:ptCount val="5"/>
                <c:pt idx="0">
                  <c:v>Quanto em 2 Anos?</c:v>
                </c:pt>
                <c:pt idx="1">
                  <c:v>Quanto em 5 Anos?</c:v>
                </c:pt>
                <c:pt idx="2">
                  <c:v>Quanto em 10 Anos?</c:v>
                </c:pt>
                <c:pt idx="3">
                  <c:v>Quanto em 20 Anos?</c:v>
                </c:pt>
                <c:pt idx="4">
                  <c:v>Quanto em 30 Anos?</c:v>
                </c:pt>
              </c:strCache>
            </c:strRef>
          </c:cat>
          <c:val>
            <c:numRef>
              <c:f>Planilha1!$G$21:$G$25</c:f>
            </c:numRef>
          </c:val>
          <c:extLst>
            <c:ext xmlns:c16="http://schemas.microsoft.com/office/drawing/2014/chart" uri="{C3380CC4-5D6E-409C-BE32-E72D297353CC}">
              <c16:uniqueId val="{00000003-2AC8-4D2D-8369-C4858A6C8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7743584"/>
        <c:axId val="637745384"/>
      </c:barChart>
      <c:catAx>
        <c:axId val="63774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7745384"/>
        <c:crosses val="autoZero"/>
        <c:auto val="1"/>
        <c:lblAlgn val="ctr"/>
        <c:lblOffset val="100"/>
        <c:noMultiLvlLbl val="0"/>
      </c:catAx>
      <c:valAx>
        <c:axId val="63774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774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https://pixabay.com/en/savings-box-pig-piggy-bank-money-161876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194203</xdr:colOff>
      <xdr:row>1</xdr:row>
      <xdr:rowOff>106680</xdr:rowOff>
    </xdr:from>
    <xdr:to>
      <xdr:col>2</xdr:col>
      <xdr:colOff>807719</xdr:colOff>
      <xdr:row>3</xdr:row>
      <xdr:rowOff>251592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6A86708-0332-7B40-4507-CCE212052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91383" y="289560"/>
          <a:ext cx="613516" cy="510672"/>
        </a:xfrm>
        <a:prstGeom prst="rect">
          <a:avLst/>
        </a:prstGeom>
      </xdr:spPr>
    </xdr:pic>
    <xdr:clientData/>
  </xdr:twoCellAnchor>
  <xdr:twoCellAnchor>
    <xdr:from>
      <xdr:col>1</xdr:col>
      <xdr:colOff>53340</xdr:colOff>
      <xdr:row>38</xdr:row>
      <xdr:rowOff>137160</xdr:rowOff>
    </xdr:from>
    <xdr:to>
      <xdr:col>16382</xdr:col>
      <xdr:colOff>7620</xdr:colOff>
      <xdr:row>53</xdr:row>
      <xdr:rowOff>140970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EBE8458-3DDF-6892-A864-A9A95FC76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D29F-F405-43FF-9164-70923FFC3862}">
  <dimension ref="A1:XFD49"/>
  <sheetViews>
    <sheetView showGridLines="0" showRowColHeaders="0" tabSelected="1" topLeftCell="A4" workbookViewId="0">
      <selection activeCell="XFD54" sqref="XFD54"/>
    </sheetView>
  </sheetViews>
  <sheetFormatPr defaultColWidth="0" defaultRowHeight="14.4" x14ac:dyDescent="0.3"/>
  <cols>
    <col min="1" max="1" width="3.44140625" customWidth="1"/>
    <col min="2" max="2" width="0.88671875" customWidth="1"/>
    <col min="3" max="3" width="28.5546875" customWidth="1"/>
    <col min="4" max="4" width="34.88671875" customWidth="1"/>
    <col min="5" max="5" width="13.109375" customWidth="1"/>
    <col min="6" max="6" width="2.109375" hidden="1" customWidth="1"/>
    <col min="7" max="7" width="1.44140625" hidden="1" customWidth="1"/>
    <col min="8" max="8" width="8.44140625" hidden="1" customWidth="1"/>
    <col min="9" max="16382" width="8.88671875" hidden="1"/>
    <col min="16383" max="16384" width="3.6640625" customWidth="1"/>
  </cols>
  <sheetData>
    <row r="1" spans="2:5 16383:16384" ht="14.4" customHeight="1" x14ac:dyDescent="0.3">
      <c r="B1" s="7" t="s">
        <v>34</v>
      </c>
      <c r="C1" s="7"/>
      <c r="D1" s="7"/>
      <c r="E1" s="7"/>
    </row>
    <row r="2" spans="2:5 16383:16384" ht="14.4" customHeight="1" x14ac:dyDescent="0.3">
      <c r="B2" s="7"/>
      <c r="C2" s="7"/>
      <c r="D2" s="7"/>
      <c r="E2" s="7"/>
    </row>
    <row r="3" spans="2:5 16383:16384" ht="14.4" customHeight="1" x14ac:dyDescent="0.3">
      <c r="B3" s="7"/>
      <c r="C3" s="7"/>
      <c r="D3" s="7"/>
      <c r="E3" s="7"/>
    </row>
    <row r="4" spans="2:5 16383:16384" ht="39" customHeight="1" x14ac:dyDescent="0.3">
      <c r="B4" s="7"/>
      <c r="C4" s="7"/>
      <c r="D4" s="7"/>
      <c r="E4" s="7"/>
    </row>
    <row r="5" spans="2:5 16383:16384" x14ac:dyDescent="0.3">
      <c r="XFC5" s="34"/>
    </row>
    <row r="6" spans="2:5 16383:16384" ht="15" thickBot="1" x14ac:dyDescent="0.35">
      <c r="XFD6" s="33"/>
    </row>
    <row r="7" spans="2:5 16383:16384" ht="18" x14ac:dyDescent="0.35">
      <c r="C7" s="40" t="s">
        <v>14</v>
      </c>
      <c r="D7" s="41"/>
      <c r="E7" s="42"/>
    </row>
    <row r="8" spans="2:5 16383:16384" x14ac:dyDescent="0.3">
      <c r="C8" s="37" t="s">
        <v>9</v>
      </c>
      <c r="D8" s="35"/>
      <c r="E8" s="20">
        <v>700</v>
      </c>
    </row>
    <row r="9" spans="2:5 16383:16384" x14ac:dyDescent="0.3">
      <c r="C9" s="43" t="s">
        <v>10</v>
      </c>
      <c r="D9" s="36"/>
      <c r="E9" s="21">
        <v>8.8999999999999999E-3</v>
      </c>
    </row>
    <row r="10" spans="2:5 16383:16384" ht="15" thickBot="1" x14ac:dyDescent="0.35">
      <c r="C10" s="44" t="s">
        <v>33</v>
      </c>
      <c r="D10" s="45"/>
      <c r="E10" s="22">
        <f>E8*30%</f>
        <v>210</v>
      </c>
    </row>
    <row r="12" spans="2:5 16383:16384" ht="4.8" customHeight="1" thickBot="1" x14ac:dyDescent="0.35">
      <c r="XFD12" s="33"/>
    </row>
    <row r="13" spans="2:5 16383:16384" ht="24" customHeight="1" x14ac:dyDescent="0.4">
      <c r="C13" s="23" t="s">
        <v>12</v>
      </c>
      <c r="D13" s="24"/>
      <c r="E13" s="25"/>
    </row>
    <row r="14" spans="2:5 16383:16384" ht="15" thickBot="1" x14ac:dyDescent="0.35">
      <c r="C14" s="19" t="s">
        <v>0</v>
      </c>
      <c r="D14" s="18"/>
      <c r="E14" s="26">
        <v>200</v>
      </c>
    </row>
    <row r="15" spans="2:5 16383:16384" ht="15" thickBot="1" x14ac:dyDescent="0.35">
      <c r="C15" s="19" t="s">
        <v>1</v>
      </c>
      <c r="D15" s="18"/>
      <c r="E15" s="27">
        <v>5</v>
      </c>
    </row>
    <row r="16" spans="2:5 16383:16384" ht="15" thickBot="1" x14ac:dyDescent="0.35">
      <c r="C16" s="19" t="s">
        <v>2</v>
      </c>
      <c r="D16" s="18"/>
      <c r="E16" s="28">
        <v>1.0789999999999999E-2</v>
      </c>
    </row>
    <row r="17" spans="1:7 16384:16384" ht="15" thickBot="1" x14ac:dyDescent="0.35">
      <c r="C17" s="37" t="s">
        <v>3</v>
      </c>
      <c r="D17" s="38"/>
      <c r="E17" s="29">
        <f>FV(E16,E15*12,E14*-1)</f>
        <v>16755.382799697527</v>
      </c>
    </row>
    <row r="18" spans="1:7 16384:16384" ht="15" thickBot="1" x14ac:dyDescent="0.35">
      <c r="C18" s="30" t="s">
        <v>11</v>
      </c>
      <c r="D18" s="31"/>
      <c r="E18" s="32">
        <f>E17*$E$9</f>
        <v>149.122906917308</v>
      </c>
    </row>
    <row r="19" spans="1:7 16384:16384" ht="15" thickBot="1" x14ac:dyDescent="0.35"/>
    <row r="20" spans="1:7 16384:16384" ht="21.6" thickBot="1" x14ac:dyDescent="0.45">
      <c r="C20" s="1" t="s">
        <v>13</v>
      </c>
      <c r="D20" s="2"/>
      <c r="E20" s="9" t="s">
        <v>15</v>
      </c>
      <c r="F20" s="10"/>
      <c r="G20" s="11"/>
    </row>
    <row r="21" spans="1:7 16384:16384" x14ac:dyDescent="0.3">
      <c r="A21" s="3">
        <v>2</v>
      </c>
      <c r="C21" s="4" t="s">
        <v>4</v>
      </c>
      <c r="D21" s="12">
        <f>FV($E$16,A21*12,$E$14*-1)</f>
        <v>5445.5254595290435</v>
      </c>
      <c r="E21" s="13">
        <f>D21*$E$9</f>
        <v>48.465176589808486</v>
      </c>
    </row>
    <row r="22" spans="1:7 16384:16384" x14ac:dyDescent="0.3">
      <c r="A22" s="3">
        <v>5</v>
      </c>
      <c r="C22" s="5" t="s">
        <v>5</v>
      </c>
      <c r="D22" s="14">
        <f>FV($E$16,A22*12,$E$14*-1)</f>
        <v>16755.382799697527</v>
      </c>
      <c r="E22" s="15">
        <f>D22*$E$9</f>
        <v>149.122906917308</v>
      </c>
    </row>
    <row r="23" spans="1:7 16384:16384" x14ac:dyDescent="0.3">
      <c r="A23" s="3">
        <v>10</v>
      </c>
      <c r="C23" s="5" t="s">
        <v>6</v>
      </c>
      <c r="D23" s="14">
        <f>FV($E$16,A23*12,$E$14*-1)</f>
        <v>48656.842506034438</v>
      </c>
      <c r="E23" s="15">
        <f>D23*$E$9</f>
        <v>433.04589830370651</v>
      </c>
    </row>
    <row r="24" spans="1:7 16384:16384" x14ac:dyDescent="0.3">
      <c r="A24" s="3">
        <v>20</v>
      </c>
      <c r="C24" s="5" t="s">
        <v>7</v>
      </c>
      <c r="D24" s="14">
        <f>FV($E$16,A24*12,$E$14*-1)</f>
        <v>225039.68001941612</v>
      </c>
      <c r="E24" s="15">
        <f>D24*$E$9</f>
        <v>2002.8531521728034</v>
      </c>
    </row>
    <row r="25" spans="1:7 16384:16384" ht="15" thickBot="1" x14ac:dyDescent="0.35">
      <c r="A25" s="3">
        <v>30</v>
      </c>
      <c r="C25" s="6" t="s">
        <v>8</v>
      </c>
      <c r="D25" s="16">
        <f>FV($E$16,A25*12,$E$14*-1)</f>
        <v>864433.93100094295</v>
      </c>
      <c r="E25" s="17">
        <f>D25*$E$9</f>
        <v>7693.4619859083923</v>
      </c>
    </row>
    <row r="27" spans="1:7 16384:16384" ht="15" thickBot="1" x14ac:dyDescent="0.35"/>
    <row r="28" spans="1:7 16384:16384" x14ac:dyDescent="0.3">
      <c r="C28" s="46" t="s">
        <v>16</v>
      </c>
      <c r="D28" s="47" t="s">
        <v>18</v>
      </c>
      <c r="E28" s="48"/>
    </row>
    <row r="29" spans="1:7 16384:16384" ht="15" thickBot="1" x14ac:dyDescent="0.35">
      <c r="C29" s="49" t="s">
        <v>20</v>
      </c>
      <c r="D29" s="50">
        <f>aporte</f>
        <v>200</v>
      </c>
      <c r="E29" s="51"/>
    </row>
    <row r="30" spans="1:7 16384:16384" ht="15" thickBot="1" x14ac:dyDescent="0.35">
      <c r="XFD30" s="39"/>
    </row>
    <row r="31" spans="1:7 16384:16384" x14ac:dyDescent="0.3">
      <c r="C31" s="52" t="s">
        <v>21</v>
      </c>
      <c r="D31" s="53" t="s">
        <v>23</v>
      </c>
      <c r="E31" s="54" t="s">
        <v>22</v>
      </c>
    </row>
    <row r="32" spans="1:7 16384:16384" x14ac:dyDescent="0.3">
      <c r="C32" s="55" t="s">
        <v>24</v>
      </c>
      <c r="D32" s="56">
        <f>VLOOKUP($D$28&amp;"-"&amp;C32,Planilha2!$A:$D,4,FALSE)</f>
        <v>0.3</v>
      </c>
      <c r="E32" s="57">
        <f>$D$29*D32</f>
        <v>60</v>
      </c>
    </row>
    <row r="33" spans="3:5" x14ac:dyDescent="0.3">
      <c r="C33" s="55" t="s">
        <v>25</v>
      </c>
      <c r="D33" s="56">
        <f>VLOOKUP($D$28&amp;"-"&amp;C33,Planilha2!$A:$D,4,FALSE)</f>
        <v>0.5</v>
      </c>
      <c r="E33" s="57">
        <f t="shared" ref="E33:E37" si="0">$D$29*D33</f>
        <v>100</v>
      </c>
    </row>
    <row r="34" spans="3:5" x14ac:dyDescent="0.3">
      <c r="C34" s="55" t="s">
        <v>26</v>
      </c>
      <c r="D34" s="56">
        <f>VLOOKUP($D$28&amp;"-"&amp;C34,Planilha2!$A:$D,4,FALSE)</f>
        <v>0.1</v>
      </c>
      <c r="E34" s="57">
        <f t="shared" si="0"/>
        <v>20</v>
      </c>
    </row>
    <row r="35" spans="3:5" x14ac:dyDescent="0.3">
      <c r="C35" s="55" t="s">
        <v>27</v>
      </c>
      <c r="D35" s="56">
        <f>VLOOKUP($D$28&amp;"-"&amp;C35,Planilha2!$A:$D,4,FALSE)</f>
        <v>0.1</v>
      </c>
      <c r="E35" s="57">
        <f t="shared" si="0"/>
        <v>20</v>
      </c>
    </row>
    <row r="36" spans="3:5" x14ac:dyDescent="0.3">
      <c r="C36" s="55" t="s">
        <v>28</v>
      </c>
      <c r="D36" s="56">
        <f>VLOOKUP($D$28&amp;"-"&amp;C36,Planilha2!$A:$D,4,FALSE)</f>
        <v>0</v>
      </c>
      <c r="E36" s="57">
        <f t="shared" si="0"/>
        <v>0</v>
      </c>
    </row>
    <row r="37" spans="3:5" ht="15" thickBot="1" x14ac:dyDescent="0.35">
      <c r="C37" s="58" t="s">
        <v>29</v>
      </c>
      <c r="D37" s="59">
        <f>VLOOKUP($D$28&amp;"-"&amp;C37,Planilha2!$A:$D,4,FALSE)</f>
        <v>0</v>
      </c>
      <c r="E37" s="22">
        <f t="shared" si="0"/>
        <v>0</v>
      </c>
    </row>
    <row r="49" customFormat="1" x14ac:dyDescent="0.3"/>
  </sheetData>
  <mergeCells count="14">
    <mergeCell ref="D28:E28"/>
    <mergeCell ref="C17:D17"/>
    <mergeCell ref="C18:D18"/>
    <mergeCell ref="C8:D8"/>
    <mergeCell ref="C9:D9"/>
    <mergeCell ref="C10:D10"/>
    <mergeCell ref="C7:E7"/>
    <mergeCell ref="C13:E13"/>
    <mergeCell ref="B1:E4"/>
    <mergeCell ref="C20:D20"/>
    <mergeCell ref="E20:G20"/>
    <mergeCell ref="C14:D14"/>
    <mergeCell ref="C15:D15"/>
    <mergeCell ref="C16:D16"/>
  </mergeCells>
  <dataValidations count="1">
    <dataValidation type="list" allowBlank="1" showInputMessage="1" showErrorMessage="1" sqref="D28" xr:uid="{7B71B101-F541-4E6D-B61E-03718B407242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F4D7-949B-4E82-989A-CC4151BAC2EF}">
  <dimension ref="A1:D19"/>
  <sheetViews>
    <sheetView workbookViewId="0">
      <selection sqref="A1:XFD1"/>
    </sheetView>
  </sheetViews>
  <sheetFormatPr defaultRowHeight="14.4" x14ac:dyDescent="0.3"/>
  <cols>
    <col min="1" max="1" width="31.5546875" bestFit="1" customWidth="1"/>
    <col min="2" max="2" width="14" bestFit="1" customWidth="1"/>
    <col min="3" max="3" width="17.6640625" bestFit="1" customWidth="1"/>
    <col min="4" max="4" width="11" customWidth="1"/>
  </cols>
  <sheetData>
    <row r="1" spans="1:4" x14ac:dyDescent="0.3">
      <c r="A1" t="s">
        <v>32</v>
      </c>
      <c r="B1" s="60" t="s">
        <v>30</v>
      </c>
      <c r="C1" s="64" t="s">
        <v>21</v>
      </c>
      <c r="D1" s="63" t="s">
        <v>31</v>
      </c>
    </row>
    <row r="2" spans="1:4" x14ac:dyDescent="0.3">
      <c r="A2" t="str">
        <f>B2&amp;"-"&amp;C2</f>
        <v>Conservador-PAPEL</v>
      </c>
      <c r="B2" s="60" t="s">
        <v>18</v>
      </c>
      <c r="C2" s="63" t="s">
        <v>24</v>
      </c>
      <c r="D2" s="61">
        <v>0.3</v>
      </c>
    </row>
    <row r="3" spans="1:4" x14ac:dyDescent="0.3">
      <c r="A3" t="str">
        <f t="shared" ref="A3:A19" si="0">B3&amp;"-"&amp;C3</f>
        <v>Conservador-TIJOLO</v>
      </c>
      <c r="B3" s="60" t="s">
        <v>18</v>
      </c>
      <c r="C3" s="63" t="s">
        <v>25</v>
      </c>
      <c r="D3" s="61">
        <v>0.5</v>
      </c>
    </row>
    <row r="4" spans="1:4" x14ac:dyDescent="0.3">
      <c r="A4" t="str">
        <f t="shared" si="0"/>
        <v>Conservador-HÍBRIDOS</v>
      </c>
      <c r="B4" s="60" t="s">
        <v>18</v>
      </c>
      <c r="C4" s="63" t="s">
        <v>26</v>
      </c>
      <c r="D4" s="61">
        <v>0.1</v>
      </c>
    </row>
    <row r="5" spans="1:4" x14ac:dyDescent="0.3">
      <c r="A5" t="str">
        <f t="shared" si="0"/>
        <v>Conservador-FOFs</v>
      </c>
      <c r="B5" s="60" t="s">
        <v>18</v>
      </c>
      <c r="C5" s="63" t="s">
        <v>27</v>
      </c>
      <c r="D5" s="61">
        <v>0.1</v>
      </c>
    </row>
    <row r="6" spans="1:4" x14ac:dyDescent="0.3">
      <c r="A6" t="str">
        <f t="shared" si="0"/>
        <v>Conservador-DESENVOLVIMENTO</v>
      </c>
      <c r="B6" s="60" t="s">
        <v>18</v>
      </c>
      <c r="C6" s="63" t="s">
        <v>28</v>
      </c>
      <c r="D6" s="61">
        <v>0</v>
      </c>
    </row>
    <row r="7" spans="1:4" ht="15" thickBot="1" x14ac:dyDescent="0.35">
      <c r="A7" s="65" t="str">
        <f t="shared" si="0"/>
        <v>Conservador-HOTELARIAS</v>
      </c>
      <c r="B7" s="66" t="s">
        <v>18</v>
      </c>
      <c r="C7" s="67" t="s">
        <v>29</v>
      </c>
      <c r="D7" s="62">
        <v>0</v>
      </c>
    </row>
    <row r="8" spans="1:4" x14ac:dyDescent="0.3">
      <c r="A8" t="str">
        <f t="shared" si="0"/>
        <v>Moderado-PAPEL</v>
      </c>
      <c r="B8" s="60" t="s">
        <v>19</v>
      </c>
      <c r="C8" s="63" t="s">
        <v>24</v>
      </c>
      <c r="D8" s="56">
        <v>0.32</v>
      </c>
    </row>
    <row r="9" spans="1:4" x14ac:dyDescent="0.3">
      <c r="A9" t="str">
        <f t="shared" si="0"/>
        <v>Moderado-TIJOLO</v>
      </c>
      <c r="B9" s="60" t="s">
        <v>19</v>
      </c>
      <c r="C9" s="63" t="s">
        <v>25</v>
      </c>
      <c r="D9" s="8">
        <v>0.4</v>
      </c>
    </row>
    <row r="10" spans="1:4" x14ac:dyDescent="0.3">
      <c r="A10" t="str">
        <f t="shared" si="0"/>
        <v>Moderado-HÍBRIDOS</v>
      </c>
      <c r="B10" s="60" t="s">
        <v>19</v>
      </c>
      <c r="C10" s="63" t="s">
        <v>26</v>
      </c>
      <c r="D10" s="8">
        <v>0.08</v>
      </c>
    </row>
    <row r="11" spans="1:4" x14ac:dyDescent="0.3">
      <c r="A11" t="str">
        <f t="shared" si="0"/>
        <v>Moderado-FOFs</v>
      </c>
      <c r="B11" s="60" t="s">
        <v>19</v>
      </c>
      <c r="C11" s="63" t="s">
        <v>27</v>
      </c>
      <c r="D11" s="8">
        <v>0.1</v>
      </c>
    </row>
    <row r="12" spans="1:4" x14ac:dyDescent="0.3">
      <c r="A12" t="str">
        <f t="shared" si="0"/>
        <v>Moderado-DESENVOLVIMENTO</v>
      </c>
      <c r="B12" s="60" t="s">
        <v>19</v>
      </c>
      <c r="C12" s="63" t="s">
        <v>28</v>
      </c>
      <c r="D12" s="8">
        <v>0.1</v>
      </c>
    </row>
    <row r="13" spans="1:4" ht="15" thickBot="1" x14ac:dyDescent="0.35">
      <c r="A13" s="65" t="str">
        <f t="shared" si="0"/>
        <v>Moderado-HOTELARIAS</v>
      </c>
      <c r="B13" s="66" t="s">
        <v>19</v>
      </c>
      <c r="C13" s="67" t="s">
        <v>29</v>
      </c>
      <c r="D13" s="59">
        <v>0.1</v>
      </c>
    </row>
    <row r="14" spans="1:4" x14ac:dyDescent="0.3">
      <c r="A14" t="str">
        <f t="shared" si="0"/>
        <v>Agressivo-PAPEL</v>
      </c>
      <c r="B14" s="60" t="s">
        <v>17</v>
      </c>
      <c r="C14" s="63" t="s">
        <v>24</v>
      </c>
      <c r="D14" s="8">
        <v>0.5</v>
      </c>
    </row>
    <row r="15" spans="1:4" x14ac:dyDescent="0.3">
      <c r="A15" t="str">
        <f t="shared" si="0"/>
        <v>Agressivo-TIJOLO</v>
      </c>
      <c r="B15" s="60" t="s">
        <v>17</v>
      </c>
      <c r="C15" s="63" t="s">
        <v>25</v>
      </c>
      <c r="D15" s="8">
        <v>0.1</v>
      </c>
    </row>
    <row r="16" spans="1:4" x14ac:dyDescent="0.3">
      <c r="A16" t="str">
        <f t="shared" si="0"/>
        <v>Agressivo-HÍBRIDOS</v>
      </c>
      <c r="B16" s="60" t="s">
        <v>17</v>
      </c>
      <c r="C16" s="63" t="s">
        <v>26</v>
      </c>
      <c r="D16" s="8">
        <v>0.05</v>
      </c>
    </row>
    <row r="17" spans="1:4" x14ac:dyDescent="0.3">
      <c r="A17" t="str">
        <f t="shared" si="0"/>
        <v>Agressivo-FOFs</v>
      </c>
      <c r="B17" s="60" t="s">
        <v>17</v>
      </c>
      <c r="C17" s="63" t="s">
        <v>27</v>
      </c>
      <c r="D17" s="8">
        <v>0.05</v>
      </c>
    </row>
    <row r="18" spans="1:4" x14ac:dyDescent="0.3">
      <c r="A18" t="str">
        <f t="shared" si="0"/>
        <v>Agressivo-DESENVOLVIMENTO</v>
      </c>
      <c r="B18" s="60" t="s">
        <v>17</v>
      </c>
      <c r="C18" s="63" t="s">
        <v>28</v>
      </c>
      <c r="D18" s="8">
        <v>0.2</v>
      </c>
    </row>
    <row r="19" spans="1:4" x14ac:dyDescent="0.3">
      <c r="A19" t="str">
        <f t="shared" si="0"/>
        <v>Agressivo-HOTELARIAS</v>
      </c>
      <c r="B19" s="60" t="s">
        <v>17</v>
      </c>
      <c r="C19" s="63" t="s">
        <v>29</v>
      </c>
      <c r="D19" s="8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Planilha1</vt:lpstr>
      <vt:lpstr>Planilha2</vt:lpstr>
      <vt:lpstr>aporte</vt:lpstr>
      <vt:lpstr>qtd_anos</vt:lpstr>
      <vt:lpstr>rendimento_carteira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Sousa</dc:creator>
  <cp:lastModifiedBy>Simone Sousa</cp:lastModifiedBy>
  <dcterms:created xsi:type="dcterms:W3CDTF">2025-05-22T22:35:03Z</dcterms:created>
  <dcterms:modified xsi:type="dcterms:W3CDTF">2025-05-23T01:27:35Z</dcterms:modified>
</cp:coreProperties>
</file>