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cleidiana - curso IEFP/"/>
    </mc:Choice>
  </mc:AlternateContent>
  <xr:revisionPtr revIDLastSave="0" documentId="8_{A0C7D46A-6837-4CCD-A8BB-1425E8972E41}" xr6:coauthVersionLast="47" xr6:coauthVersionMax="47" xr10:uidLastSave="{00000000-0000-0000-0000-000000000000}"/>
  <bookViews>
    <workbookView xWindow="-120" yWindow="-16320" windowWidth="29040" windowHeight="15990" activeTab="2" xr2:uid="{00000000-000D-0000-FFFF-FFFF00000000}"/>
  </bookViews>
  <sheets>
    <sheet name="Downloads" sheetId="6" r:id="rId1"/>
    <sheet name="Inventário de Alimentos" sheetId="7" r:id="rId2"/>
    <sheet name="Alimentos orgânicos" sheetId="8" r:id="rId3"/>
    <sheet name="Custos" sheetId="9" r:id="rId4"/>
    <sheet name="lucros " sheetId="10" r:id="rId5"/>
    <sheet name="Vendas" sheetId="11" r:id="rId6"/>
    <sheet name="Veiculos" sheetId="12" r:id="rId7"/>
    <sheet name="Trim 1" sheetId="13" r:id="rId8"/>
    <sheet name="Folha5" sheetId="21" r:id="rId9"/>
    <sheet name="Folha6" sheetId="22" r:id="rId10"/>
    <sheet name="Folha7" sheetId="23" r:id="rId11"/>
    <sheet name="Folha8" sheetId="24" r:id="rId12"/>
    <sheet name="Folha1" sheetId="17" r:id="rId13"/>
    <sheet name="Folha2" sheetId="18" r:id="rId14"/>
    <sheet name="Folha3" sheetId="19" r:id="rId15"/>
    <sheet name="Folha4" sheetId="20" r:id="rId16"/>
    <sheet name="Trim 2" sheetId="14" r:id="rId17"/>
    <sheet name="horario funcionario" sheetId="15" r:id="rId18"/>
    <sheet name="tempo medio de chamada" sheetId="16" r:id="rId19"/>
    <sheet name="New Inventory" sheetId="5" state="hidden" r:id="rId20"/>
  </sheets>
  <definedNames>
    <definedName name="Alfabeto">Downloads!$A$7:$B$8</definedName>
    <definedName name="App1Cabeçalho">Downloads!$A$1:$B$3</definedName>
    <definedName name="App2Cabeçalho">Downloads!$E$1:$F$3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0" l="1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E14" i="14"/>
  <c r="E13" i="14"/>
  <c r="E12" i="14"/>
  <c r="E11" i="14"/>
  <c r="E10" i="14"/>
  <c r="E14" i="13"/>
  <c r="E13" i="13"/>
  <c r="E12" i="13"/>
  <c r="E11" i="13"/>
  <c r="E10" i="13"/>
  <c r="E15" i="13" s="1"/>
  <c r="G48" i="11" l="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C49" i="11" l="1"/>
  <c r="F26" i="10"/>
  <c r="G26" i="10" s="1"/>
  <c r="E26" i="10"/>
  <c r="F25" i="10"/>
  <c r="G25" i="10" s="1"/>
  <c r="E25" i="10"/>
  <c r="F24" i="10"/>
  <c r="E24" i="10"/>
  <c r="G24" i="10" s="1"/>
  <c r="F23" i="10"/>
  <c r="G23" i="10" s="1"/>
  <c r="E23" i="10"/>
  <c r="G22" i="10"/>
  <c r="F22" i="10"/>
  <c r="E22" i="10"/>
  <c r="F21" i="10"/>
  <c r="G21" i="10" s="1"/>
  <c r="E21" i="10"/>
  <c r="F20" i="10"/>
  <c r="G20" i="10" s="1"/>
  <c r="E20" i="10"/>
  <c r="G19" i="10"/>
  <c r="F19" i="10"/>
  <c r="E19" i="10"/>
  <c r="F18" i="10"/>
  <c r="G18" i="10" s="1"/>
  <c r="E18" i="10"/>
  <c r="F17" i="10"/>
  <c r="G17" i="10" s="1"/>
  <c r="E17" i="10"/>
  <c r="F16" i="10"/>
  <c r="E16" i="10"/>
  <c r="G16" i="10" s="1"/>
  <c r="F15" i="10"/>
  <c r="G15" i="10" s="1"/>
  <c r="E15" i="10"/>
  <c r="F14" i="10"/>
  <c r="G14" i="10" s="1"/>
  <c r="E14" i="10"/>
  <c r="F13" i="10"/>
  <c r="G13" i="10" s="1"/>
  <c r="E13" i="10"/>
  <c r="F12" i="10"/>
  <c r="G12" i="10" s="1"/>
  <c r="E12" i="10"/>
  <c r="G11" i="10"/>
  <c r="F11" i="10"/>
  <c r="E11" i="10"/>
  <c r="F10" i="10"/>
  <c r="G10" i="10" s="1"/>
  <c r="E10" i="10"/>
  <c r="F9" i="10"/>
  <c r="G9" i="10" s="1"/>
  <c r="E9" i="10"/>
  <c r="G8" i="10"/>
  <c r="F8" i="10"/>
  <c r="E8" i="10"/>
  <c r="F7" i="10"/>
  <c r="G7" i="10" s="1"/>
  <c r="E7" i="10"/>
  <c r="F6" i="10"/>
  <c r="G6" i="10" s="1"/>
  <c r="E6" i="10"/>
  <c r="F5" i="10"/>
  <c r="G5" i="10" s="1"/>
  <c r="E5" i="10"/>
  <c r="F4" i="10"/>
  <c r="G4" i="10" s="1"/>
  <c r="E4" i="10"/>
  <c r="F10" i="8"/>
  <c r="F9" i="8"/>
  <c r="F8" i="8"/>
  <c r="F7" i="8"/>
  <c r="F6" i="8"/>
  <c r="F5" i="8"/>
  <c r="F4" i="8"/>
  <c r="C34" i="7"/>
  <c r="C33" i="7"/>
  <c r="C32" i="7"/>
  <c r="C31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</calcChain>
</file>

<file path=xl/sharedStrings.xml><?xml version="1.0" encoding="utf-8"?>
<sst xmlns="http://schemas.openxmlformats.org/spreadsheetml/2006/main" count="467" uniqueCount="268">
  <si>
    <t>Centurion Elite V</t>
  </si>
  <si>
    <t>MasterCraft X-2</t>
  </si>
  <si>
    <t>MasterCraft X-15</t>
  </si>
  <si>
    <t>MasterCraft X-35</t>
  </si>
  <si>
    <t>MasterCraft X-45</t>
  </si>
  <si>
    <t>Sea Doo 1498cc PWC</t>
  </si>
  <si>
    <t>Yamaha 1100cc PWC</t>
  </si>
  <si>
    <t>Yamaha Super Charged PWC</t>
  </si>
  <si>
    <t>Facebook</t>
  </si>
  <si>
    <t>Messenger</t>
  </si>
  <si>
    <t>WhatsApp</t>
  </si>
  <si>
    <t>Instagram</t>
  </si>
  <si>
    <t>Skype</t>
  </si>
  <si>
    <t>Subway Surfers</t>
  </si>
  <si>
    <t>Twitter</t>
  </si>
  <si>
    <t>Clean Master Antivirus</t>
  </si>
  <si>
    <t>Candy Crush Saga</t>
  </si>
  <si>
    <t>Snapchat</t>
  </si>
  <si>
    <t>SHAREit</t>
  </si>
  <si>
    <t>Facebook Lite</t>
  </si>
  <si>
    <t>Dropbox</t>
  </si>
  <si>
    <t>Line</t>
  </si>
  <si>
    <t>Viber</t>
  </si>
  <si>
    <t>Flipboard</t>
  </si>
  <si>
    <t>Super-Bright LED Flashlight</t>
  </si>
  <si>
    <t>My Talking Tom</t>
  </si>
  <si>
    <t>Security Master</t>
  </si>
  <si>
    <t>Google Maps</t>
  </si>
  <si>
    <r>
      <t>Os 20 aplicativos Android mais populares da Google Play Store</t>
    </r>
    <r>
      <rPr>
        <b/>
        <sz val="18"/>
        <color theme="5"/>
        <rFont val="Calibri"/>
        <family val="2"/>
      </rPr>
      <t>†</t>
    </r>
  </si>
  <si>
    <t>Os 20 aplicativos iOS mais populares da App Store</t>
  </si>
  <si>
    <t>Nome</t>
  </si>
  <si>
    <t>Milhões de downloads</t>
  </si>
  <si>
    <t>Google Tradutor</t>
  </si>
  <si>
    <t>País - Alimentação para Animais</t>
  </si>
  <si>
    <t>SKU#</t>
  </si>
  <si>
    <t>Marca</t>
  </si>
  <si>
    <t>Descrição</t>
  </si>
  <si>
    <t>Inventário</t>
  </si>
  <si>
    <t>Preço</t>
  </si>
  <si>
    <t>Total</t>
  </si>
  <si>
    <t>Hix Filhote de Cães/Gato</t>
  </si>
  <si>
    <t>Cães Filhote</t>
  </si>
  <si>
    <t>Cães Filhote com Carne</t>
  </si>
  <si>
    <t>Gato Filhote</t>
  </si>
  <si>
    <t>Gato Filhote com Peixe</t>
  </si>
  <si>
    <t>Hix Cães</t>
  </si>
  <si>
    <t>Cães</t>
  </si>
  <si>
    <t>Cães com Carne</t>
  </si>
  <si>
    <t>Cães Mais Velhos</t>
  </si>
  <si>
    <t>Cães com Limpeza de Dentes</t>
  </si>
  <si>
    <t>Cachorros Deluxe</t>
  </si>
  <si>
    <t>Hix Gato</t>
  </si>
  <si>
    <t>Gatos</t>
  </si>
  <si>
    <t>Gatos Com Peixe</t>
  </si>
  <si>
    <t>Gatos Mais Velhos</t>
  </si>
  <si>
    <t>Gatos com Limpeza de Dentes</t>
  </si>
  <si>
    <t>Gatos Deluxe</t>
  </si>
  <si>
    <t>Pecuária</t>
  </si>
  <si>
    <t>Alimentação para Cães</t>
  </si>
  <si>
    <t>Alimentação para Gatos</t>
  </si>
  <si>
    <t>Ração para Frango</t>
  </si>
  <si>
    <t>Ração para Vaca</t>
  </si>
  <si>
    <t>Ração para Cavalo</t>
  </si>
  <si>
    <t>Ração de Ovelhas</t>
  </si>
  <si>
    <t>Ração de Porcos</t>
  </si>
  <si>
    <t>Ração de Lhamas</t>
  </si>
  <si>
    <t>†</t>
  </si>
  <si>
    <t xml:space="preserve">Alimentos Orgânicos Disponíveis Sazonalmente </t>
  </si>
  <si>
    <t>Totais</t>
  </si>
  <si>
    <t>Hix Gatos</t>
  </si>
  <si>
    <t>Norbert's Niblets</t>
  </si>
  <si>
    <t>Alimento Gourmet Orgânica para Cãezinhos</t>
  </si>
  <si>
    <t>Alimento Gourmet Orgânica para Gatinhos</t>
  </si>
  <si>
    <t>Alimento Gourmet Orgânica para Cães</t>
  </si>
  <si>
    <t>Alimento Gourmet Orgânica para Gatos</t>
  </si>
  <si>
    <t>Alimento Gourmet Orgânica para Cavalos</t>
  </si>
  <si>
    <t>Alimento Gourmet Orgânica para Porcos</t>
  </si>
  <si>
    <t>Alimento Gourmet Orgânica para Vacas</t>
  </si>
  <si>
    <t>Massa de Biscoito</t>
  </si>
  <si>
    <t>Custos de Produção (por peso)</t>
  </si>
  <si>
    <t>Sabores</t>
  </si>
  <si>
    <t>Custo</t>
  </si>
  <si>
    <t>Marcação</t>
  </si>
  <si>
    <t>Margem</t>
  </si>
  <si>
    <t>Chocolates Purificados</t>
  </si>
  <si>
    <t>Nozes Purificadas</t>
  </si>
  <si>
    <t>Baunilha com Pedaços de Feijão</t>
  </si>
  <si>
    <t>Xarope de Panqueca</t>
  </si>
  <si>
    <t>Caramelo</t>
  </si>
  <si>
    <t>Donut de Canela</t>
  </si>
  <si>
    <t>Café Mocha</t>
  </si>
  <si>
    <t>Chocolate com Feijão Preto</t>
  </si>
  <si>
    <t>Pistache e Nozes Pecãns</t>
  </si>
  <si>
    <t>Chocolate de Mirtilo</t>
  </si>
  <si>
    <t>Chocolate com Pimenta</t>
  </si>
  <si>
    <t>Chocolate Celestial</t>
  </si>
  <si>
    <t>Hortelã Quebra-Queixo</t>
  </si>
  <si>
    <t>Trufa de Nozes e Amendoim</t>
  </si>
  <si>
    <t>Cheesecake de Caramelo</t>
  </si>
  <si>
    <t>Biscoito Cracker</t>
  </si>
  <si>
    <t>Chocolate Framboesa</t>
  </si>
  <si>
    <t>Chocolate Cereja</t>
  </si>
  <si>
    <t>Caju Triturador</t>
  </si>
  <si>
    <t>Pedaços de Bacon</t>
  </si>
  <si>
    <t>Chocolate Branco Grade</t>
  </si>
  <si>
    <t>Chocolate Triplo</t>
  </si>
  <si>
    <t>Margens de Lucro (por peso)</t>
  </si>
  <si>
    <t>Preços</t>
  </si>
  <si>
    <t>Vendas</t>
  </si>
  <si>
    <t>Despesa</t>
  </si>
  <si>
    <t>Renda</t>
  </si>
  <si>
    <t>Lucro Total</t>
  </si>
  <si>
    <t>Chocolate de Framboesa</t>
  </si>
  <si>
    <t>Custos Médios Por Sabor</t>
  </si>
  <si>
    <t>Venda de Excedentes do Governo</t>
  </si>
  <si>
    <t>Tipo de Item</t>
  </si>
  <si>
    <t>Lot #</t>
  </si>
  <si>
    <t>Quantidade</t>
  </si>
  <si>
    <t>Utensílio</t>
  </si>
  <si>
    <t>Liquidificador</t>
  </si>
  <si>
    <t>HFX001</t>
  </si>
  <si>
    <t>Máquina de Café</t>
  </si>
  <si>
    <t>HFX008</t>
  </si>
  <si>
    <t>Máquina de Café (Francesa)</t>
  </si>
  <si>
    <t>HFX010</t>
  </si>
  <si>
    <t>Grill (Elétrico)</t>
  </si>
  <si>
    <t>HFX004</t>
  </si>
  <si>
    <t>Grill (Gás)</t>
  </si>
  <si>
    <t>HFX006</t>
  </si>
  <si>
    <t>Secador de Cabelo</t>
  </si>
  <si>
    <t>HFX007</t>
  </si>
  <si>
    <t>Microondas</t>
  </si>
  <si>
    <t>HFX012</t>
  </si>
  <si>
    <t>Refrigerador</t>
  </si>
  <si>
    <t>HFX014</t>
  </si>
  <si>
    <t>Tostadeira</t>
  </si>
  <si>
    <t>HFX003</t>
  </si>
  <si>
    <t>Eletrônicos</t>
  </si>
  <si>
    <t>Computador (Desktop)</t>
  </si>
  <si>
    <t>HFX018</t>
  </si>
  <si>
    <t>Computador (Notebook)</t>
  </si>
  <si>
    <t>HFX015</t>
  </si>
  <si>
    <t>MP3 Player</t>
  </si>
  <si>
    <t>HFX022</t>
  </si>
  <si>
    <t>Video Game</t>
  </si>
  <si>
    <t>HFX020</t>
  </si>
  <si>
    <t>Mobília</t>
  </si>
  <si>
    <t>Puff</t>
  </si>
  <si>
    <t>HFX037</t>
  </si>
  <si>
    <t>Cama (Completa)</t>
  </si>
  <si>
    <t>HFX045</t>
  </si>
  <si>
    <t>Cama (King)</t>
  </si>
  <si>
    <t>HFX049</t>
  </si>
  <si>
    <t>Cama (Queen)</t>
  </si>
  <si>
    <t>HFX046</t>
  </si>
  <si>
    <t>Cama (Dupla)</t>
  </si>
  <si>
    <t>HFX042</t>
  </si>
  <si>
    <t>Banco</t>
  </si>
  <si>
    <t>HFX036</t>
  </si>
  <si>
    <t>Cadeiras (Reclinável)</t>
  </si>
  <si>
    <t>HFX033</t>
  </si>
  <si>
    <t>Cadeiras (x4)</t>
  </si>
  <si>
    <t>HFX030</t>
  </si>
  <si>
    <t>Sofá</t>
  </si>
  <si>
    <t>HFX025</t>
  </si>
  <si>
    <t>Rack</t>
  </si>
  <si>
    <t>HFX040</t>
  </si>
  <si>
    <t>Conjunto de Pátio</t>
  </si>
  <si>
    <t>HFX034</t>
  </si>
  <si>
    <t>Mesa</t>
  </si>
  <si>
    <t>HFX028</t>
  </si>
  <si>
    <t>Recreacional</t>
  </si>
  <si>
    <t>Rede de Badminton</t>
  </si>
  <si>
    <t>HFX059</t>
  </si>
  <si>
    <t>Taco de Beisebol</t>
  </si>
  <si>
    <t>HFX056</t>
  </si>
  <si>
    <t>Cesta de Basquete</t>
  </si>
  <si>
    <t>HFX054</t>
  </si>
  <si>
    <t>Bicicleta</t>
  </si>
  <si>
    <t>HFX060</t>
  </si>
  <si>
    <t>Trave de Futebol</t>
  </si>
  <si>
    <t>HFX058</t>
  </si>
  <si>
    <t>Bola de Esportes</t>
  </si>
  <si>
    <t>HFX051</t>
  </si>
  <si>
    <t>Veículo</t>
  </si>
  <si>
    <t>Automóvel</t>
  </si>
  <si>
    <t>HFX073</t>
  </si>
  <si>
    <t>HFX074</t>
  </si>
  <si>
    <t>HFX075</t>
  </si>
  <si>
    <t>Barco</t>
  </si>
  <si>
    <t>HFX070</t>
  </si>
  <si>
    <t>HFX071</t>
  </si>
  <si>
    <t>HFX072</t>
  </si>
  <si>
    <t>HFX063</t>
  </si>
  <si>
    <t>HFX064</t>
  </si>
  <si>
    <t>HFX069</t>
  </si>
  <si>
    <t>Recreational Vehicle</t>
  </si>
  <si>
    <t>HFX065</t>
  </si>
  <si>
    <t>HFX066</t>
  </si>
  <si>
    <t>HFX067</t>
  </si>
  <si>
    <t>HFX068</t>
  </si>
  <si>
    <t>HFX076</t>
  </si>
  <si>
    <t>Vendas Totais 1 Trim</t>
  </si>
  <si>
    <t>Código</t>
  </si>
  <si>
    <t>Tipo</t>
  </si>
  <si>
    <t>Estilo</t>
  </si>
  <si>
    <t>Ano</t>
  </si>
  <si>
    <t>Cor</t>
  </si>
  <si>
    <t>Sedan</t>
  </si>
  <si>
    <t>Vermelho</t>
  </si>
  <si>
    <t>Preto</t>
  </si>
  <si>
    <t>Caminhão</t>
  </si>
  <si>
    <t>Jet Ski</t>
  </si>
  <si>
    <t>Preto/Amarelo</t>
  </si>
  <si>
    <t>Lancha</t>
  </si>
  <si>
    <t>Branco</t>
  </si>
  <si>
    <t>Barco de Pesca</t>
  </si>
  <si>
    <t>Bege</t>
  </si>
  <si>
    <t>Casa Flutuante</t>
  </si>
  <si>
    <t>Branco/Laranja</t>
  </si>
  <si>
    <t>Veículo Recreacional</t>
  </si>
  <si>
    <t>Quadricículo</t>
  </si>
  <si>
    <t>Azul</t>
  </si>
  <si>
    <t>Bronze</t>
  </si>
  <si>
    <t>Receita do 1º Trimestre (por localização)</t>
  </si>
  <si>
    <t>Localização</t>
  </si>
  <si>
    <t>Jan</t>
  </si>
  <si>
    <t>Fev</t>
  </si>
  <si>
    <t>Mar</t>
  </si>
  <si>
    <t>Campus da Faculdade</t>
  </si>
  <si>
    <t>Centro da Cidade</t>
  </si>
  <si>
    <t>Campus do Colegial</t>
  </si>
  <si>
    <t>Parque Industrial</t>
  </si>
  <si>
    <t>Zoológico</t>
  </si>
  <si>
    <t>Receita do 2º Trimestre (por localização)</t>
  </si>
  <si>
    <t>Abr</t>
  </si>
  <si>
    <t>Mai</t>
  </si>
  <si>
    <t>Jun</t>
  </si>
  <si>
    <t>Tendência</t>
  </si>
  <si>
    <t>Suporte Técnico</t>
  </si>
  <si>
    <t>Horário do Funcionário</t>
  </si>
  <si>
    <t>Funcionário</t>
  </si>
  <si>
    <t>Estação</t>
  </si>
  <si>
    <t>Segunda</t>
  </si>
  <si>
    <t>Terça</t>
  </si>
  <si>
    <t>Quarta</t>
  </si>
  <si>
    <t>Quinta</t>
  </si>
  <si>
    <t>Sexta</t>
  </si>
  <si>
    <t>Hora Extra</t>
  </si>
  <si>
    <t>Total de Horas</t>
  </si>
  <si>
    <t>emilio</t>
  </si>
  <si>
    <t>evan</t>
  </si>
  <si>
    <t>tyler</t>
  </si>
  <si>
    <t>clyde</t>
  </si>
  <si>
    <t>arturro</t>
  </si>
  <si>
    <t>cid</t>
  </si>
  <si>
    <t>leon</t>
  </si>
  <si>
    <t>james</t>
  </si>
  <si>
    <t>carl</t>
  </si>
  <si>
    <t>steven</t>
  </si>
  <si>
    <t>michael</t>
  </si>
  <si>
    <t>patricia</t>
  </si>
  <si>
    <t>jaques</t>
  </si>
  <si>
    <t>Tarifas de Horas Extras</t>
  </si>
  <si>
    <t>40-49 Horas</t>
  </si>
  <si>
    <t>50-59 Horas</t>
  </si>
  <si>
    <t>60+ Horas</t>
  </si>
  <si>
    <t>† Esta lista não inclui aplicativos pré-carregados em dispositivos Android padrão, como Google Play Services (5,959 bilhões), Gmail (3,945 bilhões), Google Maps (2,488 bilhões), Google News (2,341 bilhões) e YouTube (aproximadamente 5 bilhões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</si>
</sst>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00"/>
    <numFmt numFmtId="165" formatCode="_(&quot;$&quot;* #,##0.00_);_(&quot;$&quot;* \(#,##0.00\);_(&quot;$&quot;* &quot;-&quot;??_);_(@_)"/>
    <numFmt numFmtId="166" formatCode="_(&quot;R$&quot;* #,##0.00_);_(&quot;R$&quot;* \(#,##0.00\);_(&quot;R$&quot;* &quot;-&quot;??_);_(@_)"/>
    <numFmt numFmtId="167" formatCode="_(&quot;$&quot;* #,##0_);_(&quot;$&quot;* \(#,##0\);_(&quot;$&quot;* &quot;-&quot;??_);_(@_)"/>
  </numFmts>
  <fonts count="24">
    <font>
      <sz val="11"/>
      <color theme="1"/>
      <name val="Tw Cen MT"/>
      <family val="2"/>
      <scheme val="minor"/>
    </font>
    <font>
      <sz val="18"/>
      <color theme="1"/>
      <name val="Tw Cen MT"/>
      <family val="2"/>
      <scheme val="minor"/>
    </font>
    <font>
      <sz val="12"/>
      <color theme="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8"/>
      <color theme="5"/>
      <name val="Tw Cen MT"/>
      <family val="2"/>
      <scheme val="minor"/>
    </font>
    <font>
      <b/>
      <sz val="18"/>
      <color theme="5"/>
      <name val="Calibri"/>
      <family val="2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u/>
      <sz val="11"/>
      <color theme="10"/>
      <name val="Tw Cen MT"/>
      <family val="2"/>
      <scheme val="minor"/>
    </font>
    <font>
      <b/>
      <sz val="28"/>
      <color theme="9"/>
      <name val="Century Gothic"/>
      <family val="2"/>
    </font>
    <font>
      <b/>
      <sz val="28"/>
      <color theme="7" tint="-0.249977111117893"/>
      <name val="Tw Cen MT"/>
      <family val="2"/>
      <scheme val="minor"/>
    </font>
    <font>
      <b/>
      <sz val="28"/>
      <color rgb="FFFFB601"/>
      <name val="Tw Cen MT"/>
      <family val="2"/>
      <scheme val="minor"/>
    </font>
    <font>
      <b/>
      <sz val="14"/>
      <color theme="7" tint="-0.249977111117893"/>
      <name val="Tw Cen MT"/>
      <family val="2"/>
      <scheme val="minor"/>
    </font>
    <font>
      <b/>
      <sz val="14"/>
      <color rgb="FFFFB60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name val="Arial"/>
      <family val="1"/>
    </font>
    <font>
      <sz val="36"/>
      <color theme="9" tint="-0.249977111117893"/>
      <name val="Segoe WP Black"/>
      <family val="2"/>
    </font>
    <font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14"/>
      <color theme="1"/>
      <name val="Tw Cen MT"/>
      <family val="2"/>
      <scheme val="minor"/>
    </font>
    <font>
      <b/>
      <sz val="28"/>
      <color theme="3"/>
      <name val="Tw Cen MT"/>
      <family val="2"/>
      <scheme val="minor"/>
    </font>
    <font>
      <b/>
      <sz val="28"/>
      <color theme="9" tint="-0.499984740745262"/>
      <name val="Tw Cen MT"/>
      <family val="2"/>
      <scheme val="minor"/>
    </font>
    <font>
      <b/>
      <sz val="14"/>
      <color theme="3"/>
      <name val="Tw Cen MT"/>
      <family val="2"/>
      <scheme val="minor"/>
    </font>
    <font>
      <sz val="11"/>
      <color theme="3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</borders>
  <cellStyleXfs count="8">
    <xf numFmtId="0" fontId="0" fillId="0" borderId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center" wrapText="1"/>
    </xf>
    <xf numFmtId="0" fontId="3" fillId="0" borderId="0" xfId="0" applyFont="1"/>
    <xf numFmtId="0" fontId="7" fillId="3" borderId="0" xfId="1" applyFill="1"/>
    <xf numFmtId="165" fontId="7" fillId="3" borderId="0" xfId="1" applyNumberFormat="1" applyFill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8" fillId="0" borderId="0" xfId="2"/>
    <xf numFmtId="165" fontId="0" fillId="0" borderId="0" xfId="0" applyNumberFormat="1"/>
    <xf numFmtId="0" fontId="6" fillId="0" borderId="3" xfId="0" applyFont="1" applyBorder="1"/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2" fontId="0" fillId="0" borderId="0" xfId="0" applyNumberFormat="1"/>
    <xf numFmtId="0" fontId="0" fillId="0" borderId="8" xfId="0" applyBorder="1"/>
    <xf numFmtId="0" fontId="0" fillId="0" borderId="0" xfId="0"/>
    <xf numFmtId="0" fontId="14" fillId="3" borderId="0" xfId="0" applyFont="1" applyFill="1"/>
    <xf numFmtId="0" fontId="0" fillId="0" borderId="0" xfId="5" applyNumberFormat="1" applyFont="1" applyFill="1"/>
    <xf numFmtId="0" fontId="19" fillId="0" borderId="0" xfId="0" applyFont="1" applyAlignment="1">
      <alignment horizontal="left" vertical="top"/>
    </xf>
    <xf numFmtId="0" fontId="19" fillId="0" borderId="0" xfId="5" applyNumberFormat="1" applyFont="1" applyAlignment="1">
      <alignment horizontal="center" vertical="top"/>
    </xf>
    <xf numFmtId="0" fontId="0" fillId="4" borderId="0" xfId="5" applyNumberFormat="1" applyFont="1" applyFill="1"/>
    <xf numFmtId="0" fontId="0" fillId="0" borderId="0" xfId="5" applyNumberFormat="1" applyFont="1"/>
    <xf numFmtId="0" fontId="0" fillId="4" borderId="9" xfId="5" applyNumberFormat="1" applyFont="1" applyFill="1" applyBorder="1"/>
    <xf numFmtId="0" fontId="17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43" fontId="0" fillId="0" borderId="0" xfId="4" applyFont="1"/>
    <xf numFmtId="0" fontId="21" fillId="0" borderId="0" xfId="0" applyFont="1"/>
    <xf numFmtId="167" fontId="0" fillId="0" borderId="0" xfId="5" applyNumberFormat="1" applyFont="1"/>
    <xf numFmtId="165" fontId="0" fillId="0" borderId="0" xfId="5" applyNumberFormat="1" applyFont="1" applyFill="1"/>
    <xf numFmtId="44" fontId="0" fillId="0" borderId="0" xfId="5" applyFont="1"/>
    <xf numFmtId="0" fontId="0" fillId="0" borderId="10" xfId="0" applyBorder="1"/>
    <xf numFmtId="9" fontId="0" fillId="0" borderId="11" xfId="6" applyFont="1" applyBorder="1"/>
    <xf numFmtId="0" fontId="0" fillId="0" borderId="12" xfId="0" applyBorder="1"/>
    <xf numFmtId="9" fontId="0" fillId="0" borderId="13" xfId="6" applyFont="1" applyBorder="1"/>
    <xf numFmtId="0" fontId="0" fillId="0" borderId="14" xfId="0" applyBorder="1"/>
    <xf numFmtId="9" fontId="0" fillId="0" borderId="15" xfId="0" applyNumberFormat="1" applyBorder="1"/>
    <xf numFmtId="0" fontId="4" fillId="0" borderId="0" xfId="0" applyFont="1" applyAlignment="1">
      <alignment horizontal="center" wrapText="1"/>
    </xf>
    <xf numFmtId="0" fontId="9" fillId="0" borderId="0" xfId="0" applyFont="1"/>
    <xf numFmtId="0" fontId="7" fillId="3" borderId="1" xfId="0" applyFont="1" applyFill="1" applyBorder="1"/>
    <xf numFmtId="0" fontId="7" fillId="3" borderId="2" xfId="0" applyFont="1" applyFill="1" applyBorder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7" fillId="5" borderId="0" xfId="7" applyAlignment="1">
      <alignment vertical="top" wrapText="1"/>
    </xf>
  </cellXfs>
  <cellStyles count="8">
    <cellStyle name="40% - Cor2" xfId="7" builtinId="35"/>
    <cellStyle name="Cor2" xfId="1" builtinId="33"/>
    <cellStyle name="Hiperligação" xfId="2" builtinId="8"/>
    <cellStyle name="Moeda" xfId="5" builtinId="4"/>
    <cellStyle name="Normal" xfId="0" builtinId="0"/>
    <cellStyle name="Normal 2" xfId="3" xr:uid="{203A4FF3-5AD4-4E55-BFC4-8179882C702A}"/>
    <cellStyle name="Percentagem" xfId="6" builtinId="5"/>
    <cellStyle name="Vírgula" xfId="4" builtinId="3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w Cen MT"/>
        <family val="2"/>
        <scheme val="minor"/>
      </font>
    </dxf>
    <dxf>
      <numFmt numFmtId="2" formatCode="0.00"/>
    </dxf>
    <dxf>
      <numFmt numFmtId="0" formatCode="General"/>
    </dxf>
    <dxf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3" formatCode="0%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70C0"/>
        </top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rgb="FF0070C0"/>
        </left>
        <right style="thin">
          <color rgb="FF0070C0"/>
        </right>
        <top/>
        <bottom/>
        <vertical style="thin">
          <color rgb="FF0070C0"/>
        </vertical>
        <horizontal style="thin">
          <color rgb="FF0070C0"/>
        </horizontal>
      </border>
    </dxf>
    <dxf>
      <numFmt numFmtId="0" formatCode="General"/>
    </dxf>
    <dxf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3" formatCode="0%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rgb="FF0070C0"/>
        </top>
      </border>
    </dxf>
    <dxf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rgb="FF0070C0"/>
        </left>
        <right style="thin">
          <color rgb="FF0070C0"/>
        </right>
        <top/>
        <bottom/>
        <vertical style="thin">
          <color rgb="FF0070C0"/>
        </vertical>
        <horizontal style="thin">
          <color rgb="FF0070C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w Cen MT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numFmt numFmtId="168" formatCode="_([$$-409]* #,##0.00_);_([$$-409]* \(#,##0.00\);_([$$-409]* &quot;-&quot;??_);_(@_)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bottom style="thin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_(&quot;R$&quot;* #,##0.00_);_(&quot;R$&quot;* \(#,##0.00\);_(&quot;R$&quot;* &quot;-&quot;??_);_(@_)"/>
    </dxf>
    <dxf>
      <numFmt numFmtId="166" formatCode="_(&quot;R$&quot;* #,##0.00_);_(&quot;R$&quot;* \(#,##0.00\);_(&quot;R$&quot;* &quot;-&quot;??_);_(@_)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Inventário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08-4A40-94EA-1B314531A9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08-4A40-94EA-1B314531A9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08-4A40-94EA-1B314531A9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flat" dir="t">
                  <a:rot lat="0" lon="0" rev="3600000"/>
                </a:lightRig>
              </a:scene3d>
              <a:sp3d contourW="12700" prstMaterial="flat">
                <a:bevelT w="38100" h="44450" prst="angle"/>
                <a:contourClr>
                  <a:scrgbClr r="0" g="0" b="0">
                    <a:shade val="35000"/>
                    <a:satMod val="16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08-4A40-94EA-1B314531A9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Hix Filhote de Cães/Gato</c:v>
              </c:pt>
              <c:pt idx="1">
                <c:v>Hix Cães</c:v>
              </c:pt>
              <c:pt idx="2">
                <c:v>Hix Gatos</c:v>
              </c:pt>
              <c:pt idx="3">
                <c:v>Pecuária</c:v>
              </c:pt>
            </c:strLit>
          </c:cat>
          <c:val>
            <c:numLit>
              <c:formatCode>General</c:formatCode>
              <c:ptCount val="4"/>
              <c:pt idx="0">
                <c:v>859.64999999999986</c:v>
              </c:pt>
              <c:pt idx="1">
                <c:v>1280.6600000000001</c:v>
              </c:pt>
              <c:pt idx="2">
                <c:v>1021.6800000000001</c:v>
              </c:pt>
              <c:pt idx="3">
                <c:v>930.65000000000009</c:v>
              </c:pt>
            </c:numLit>
          </c:val>
          <c:extLst>
            <c:ext xmlns:c16="http://schemas.microsoft.com/office/drawing/2014/chart" uri="{C3380CC4-5D6E-409C-BE32-E72D297353CC}">
              <c16:uniqueId val="{00000008-9208-4A40-94EA-1B314531A9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100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4"/>
                </a:solidFill>
              </a:rPr>
              <a:t>Despesas de Sabor, Renda e Lucro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0"/>
          <c:tx>
            <c:v>Despesa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23"/>
              <c:pt idx="0">
                <c:v>Chocolates Purificados</c:v>
              </c:pt>
              <c:pt idx="1">
                <c:v>Nozes Purificadas</c:v>
              </c:pt>
              <c:pt idx="2">
                <c:v>Baunilha com Pedaços de Feijão</c:v>
              </c:pt>
              <c:pt idx="3">
                <c:v>Xarope de Panqueca</c:v>
              </c:pt>
              <c:pt idx="4">
                <c:v>Caramelo</c:v>
              </c:pt>
              <c:pt idx="5">
                <c:v>Donut de Canela</c:v>
              </c:pt>
              <c:pt idx="6">
                <c:v>Café Mocha</c:v>
              </c:pt>
              <c:pt idx="7">
                <c:v>Chocolate com Feijão Preto</c:v>
              </c:pt>
              <c:pt idx="8">
                <c:v>Pistache e Nozes Pecãns</c:v>
              </c:pt>
              <c:pt idx="9">
                <c:v>Chocolate de Mirtilo</c:v>
              </c:pt>
              <c:pt idx="10">
                <c:v>Chocolate com Pimenta</c:v>
              </c:pt>
              <c:pt idx="11">
                <c:v>Chocolate Celestial</c:v>
              </c:pt>
              <c:pt idx="12">
                <c:v>Caramelo</c:v>
              </c:pt>
              <c:pt idx="13">
                <c:v>Hortelã Quebra-Queixo</c:v>
              </c:pt>
              <c:pt idx="14">
                <c:v>Trufa de Nozes e Amendoim</c:v>
              </c:pt>
              <c:pt idx="15">
                <c:v>Cheesecake de Caramelo</c:v>
              </c:pt>
              <c:pt idx="16">
                <c:v>Biscoito Cracker</c:v>
              </c:pt>
              <c:pt idx="17">
                <c:v>Chocolate de Framboesa</c:v>
              </c:pt>
              <c:pt idx="18">
                <c:v>Chocolate Cereja</c:v>
              </c:pt>
              <c:pt idx="19">
                <c:v>Caju Triturador</c:v>
              </c:pt>
              <c:pt idx="20">
                <c:v>Pedaços de Bacon</c:v>
              </c:pt>
              <c:pt idx="21">
                <c:v>Chocolate Branco Grade</c:v>
              </c:pt>
              <c:pt idx="22">
                <c:v>Chocolate Triplo</c:v>
              </c:pt>
            </c:strLit>
          </c:cat>
          <c:val>
            <c:numLit>
              <c:formatCode>General</c:formatCode>
              <c:ptCount val="23"/>
              <c:pt idx="0">
                <c:v>1416.68</c:v>
              </c:pt>
              <c:pt idx="1">
                <c:v>1397.12</c:v>
              </c:pt>
              <c:pt idx="2">
                <c:v>683.76</c:v>
              </c:pt>
              <c:pt idx="3">
                <c:v>469.92</c:v>
              </c:pt>
              <c:pt idx="4">
                <c:v>457.6</c:v>
              </c:pt>
              <c:pt idx="5">
                <c:v>406.56</c:v>
              </c:pt>
              <c:pt idx="6">
                <c:v>522.24</c:v>
              </c:pt>
              <c:pt idx="7">
                <c:v>340.18</c:v>
              </c:pt>
              <c:pt idx="8">
                <c:v>332.8</c:v>
              </c:pt>
              <c:pt idx="9">
                <c:v>331.76</c:v>
              </c:pt>
              <c:pt idx="10">
                <c:v>325</c:v>
              </c:pt>
              <c:pt idx="11">
                <c:v>405.84</c:v>
              </c:pt>
              <c:pt idx="12">
                <c:v>231.7</c:v>
              </c:pt>
              <c:pt idx="13">
                <c:v>287</c:v>
              </c:pt>
              <c:pt idx="14">
                <c:v>283.14</c:v>
              </c:pt>
              <c:pt idx="15">
                <c:v>500.5</c:v>
              </c:pt>
              <c:pt idx="16">
                <c:v>253.11</c:v>
              </c:pt>
              <c:pt idx="17">
                <c:v>251.64000000000001</c:v>
              </c:pt>
              <c:pt idx="18">
                <c:v>240.3</c:v>
              </c:pt>
              <c:pt idx="19">
                <c:v>275.66000000000003</c:v>
              </c:pt>
              <c:pt idx="20">
                <c:v>52.92</c:v>
              </c:pt>
              <c:pt idx="21">
                <c:v>155.4</c:v>
              </c:pt>
              <c:pt idx="22">
                <c:v>261</c:v>
              </c:pt>
            </c:numLit>
          </c:val>
          <c:extLst>
            <c:ext xmlns:c16="http://schemas.microsoft.com/office/drawing/2014/chart" uri="{C3380CC4-5D6E-409C-BE32-E72D297353CC}">
              <c16:uniqueId val="{00000000-0F87-451A-A9DF-199C4942DCB2}"/>
            </c:ext>
          </c:extLst>
        </c:ser>
        <c:ser>
          <c:idx val="4"/>
          <c:order val="1"/>
          <c:tx>
            <c:v>Renda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23"/>
              <c:pt idx="0">
                <c:v>Chocolates Purificados</c:v>
              </c:pt>
              <c:pt idx="1">
                <c:v>Nozes Purificadas</c:v>
              </c:pt>
              <c:pt idx="2">
                <c:v>Baunilha com Pedaços de Feijão</c:v>
              </c:pt>
              <c:pt idx="3">
                <c:v>Xarope de Panqueca</c:v>
              </c:pt>
              <c:pt idx="4">
                <c:v>Caramelo</c:v>
              </c:pt>
              <c:pt idx="5">
                <c:v>Donut de Canela</c:v>
              </c:pt>
              <c:pt idx="6">
                <c:v>Café Mocha</c:v>
              </c:pt>
              <c:pt idx="7">
                <c:v>Chocolate com Feijão Preto</c:v>
              </c:pt>
              <c:pt idx="8">
                <c:v>Pistache e Nozes Pecãns</c:v>
              </c:pt>
              <c:pt idx="9">
                <c:v>Chocolate de Mirtilo</c:v>
              </c:pt>
              <c:pt idx="10">
                <c:v>Chocolate com Pimenta</c:v>
              </c:pt>
              <c:pt idx="11">
                <c:v>Chocolate Celestial</c:v>
              </c:pt>
              <c:pt idx="12">
                <c:v>Caramelo</c:v>
              </c:pt>
              <c:pt idx="13">
                <c:v>Hortelã Quebra-Queixo</c:v>
              </c:pt>
              <c:pt idx="14">
                <c:v>Trufa de Nozes e Amendoim</c:v>
              </c:pt>
              <c:pt idx="15">
                <c:v>Cheesecake de Caramelo</c:v>
              </c:pt>
              <c:pt idx="16">
                <c:v>Biscoito Cracker</c:v>
              </c:pt>
              <c:pt idx="17">
                <c:v>Chocolate de Framboesa</c:v>
              </c:pt>
              <c:pt idx="18">
                <c:v>Chocolate Cereja</c:v>
              </c:pt>
              <c:pt idx="19">
                <c:v>Caju Triturador</c:v>
              </c:pt>
              <c:pt idx="20">
                <c:v>Pedaços de Bacon</c:v>
              </c:pt>
              <c:pt idx="21">
                <c:v>Chocolate Branco Grade</c:v>
              </c:pt>
              <c:pt idx="22">
                <c:v>Chocolate Triplo</c:v>
              </c:pt>
            </c:strLit>
          </c:cat>
          <c:val>
            <c:numLit>
              <c:formatCode>General</c:formatCode>
              <c:ptCount val="23"/>
              <c:pt idx="0">
                <c:v>3760.16</c:v>
              </c:pt>
              <c:pt idx="1">
                <c:v>3078.4</c:v>
              </c:pt>
              <c:pt idx="2">
                <c:v>1539.1200000000001</c:v>
              </c:pt>
              <c:pt idx="3">
                <c:v>1317.3600000000001</c:v>
              </c:pt>
              <c:pt idx="4">
                <c:v>1281.8</c:v>
              </c:pt>
              <c:pt idx="5">
                <c:v>1140.48</c:v>
              </c:pt>
              <c:pt idx="6">
                <c:v>1191.3599999999999</c:v>
              </c:pt>
              <c:pt idx="7">
                <c:v>952.96999999999991</c:v>
              </c:pt>
              <c:pt idx="8">
                <c:v>933.4</c:v>
              </c:pt>
              <c:pt idx="9">
                <c:v>929.5</c:v>
              </c:pt>
              <c:pt idx="10">
                <c:v>910</c:v>
              </c:pt>
              <c:pt idx="11">
                <c:v>950.52</c:v>
              </c:pt>
              <c:pt idx="12">
                <c:v>767.92</c:v>
              </c:pt>
              <c:pt idx="13">
                <c:v>803.6</c:v>
              </c:pt>
              <c:pt idx="14">
                <c:v>793.65</c:v>
              </c:pt>
              <c:pt idx="15">
                <c:v>980.98</c:v>
              </c:pt>
              <c:pt idx="16">
                <c:v>709.28</c:v>
              </c:pt>
              <c:pt idx="17">
                <c:v>705.99</c:v>
              </c:pt>
              <c:pt idx="18">
                <c:v>672.83999999999992</c:v>
              </c:pt>
              <c:pt idx="19">
                <c:v>689.92000000000007</c:v>
              </c:pt>
              <c:pt idx="20">
                <c:v>364.77</c:v>
              </c:pt>
              <c:pt idx="21">
                <c:v>435.4</c:v>
              </c:pt>
              <c:pt idx="22">
                <c:v>530.69999999999993</c:v>
              </c:pt>
            </c:numLit>
          </c:val>
          <c:extLst>
            <c:ext xmlns:c16="http://schemas.microsoft.com/office/drawing/2014/chart" uri="{C3380CC4-5D6E-409C-BE32-E72D297353CC}">
              <c16:uniqueId val="{00000001-0F87-451A-A9DF-199C4942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9836528"/>
        <c:axId val="299836920"/>
        <c:axId val="0"/>
        <c:extLst>
          <c:ext xmlns:c15="http://schemas.microsoft.com/office/drawing/2012/chart" uri="{02D57815-91ED-43cb-92C2-25804820EDAC}">
            <c15:filteredBarSeries>
              <c15:ser>
                <c:idx val="5"/>
                <c:order val="2"/>
                <c:tx>
                  <c:v>Lucro Total</c:v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Lit>
                    <c:ptCount val="23"/>
                    <c:pt idx="0">
                      <c:v>Chocolates Purificados</c:v>
                    </c:pt>
                    <c:pt idx="1">
                      <c:v>Nozes Purificadas</c:v>
                    </c:pt>
                    <c:pt idx="2">
                      <c:v>Baunilha com Pedaços de Feijão</c:v>
                    </c:pt>
                    <c:pt idx="3">
                      <c:v>Xarope de Panqueca</c:v>
                    </c:pt>
                    <c:pt idx="4">
                      <c:v>Caramelo</c:v>
                    </c:pt>
                    <c:pt idx="5">
                      <c:v>Donut de Canela</c:v>
                    </c:pt>
                    <c:pt idx="6">
                      <c:v>Café Mocha</c:v>
                    </c:pt>
                    <c:pt idx="7">
                      <c:v>Chocolate com Feijão Preto</c:v>
                    </c:pt>
                    <c:pt idx="8">
                      <c:v>Pistache e Nozes Pecãns</c:v>
                    </c:pt>
                    <c:pt idx="9">
                      <c:v>Chocolate de Mirtilo</c:v>
                    </c:pt>
                    <c:pt idx="10">
                      <c:v>Chocolate com Pimenta</c:v>
                    </c:pt>
                    <c:pt idx="11">
                      <c:v>Chocolate Celestial</c:v>
                    </c:pt>
                    <c:pt idx="12">
                      <c:v>Caramelo</c:v>
                    </c:pt>
                    <c:pt idx="13">
                      <c:v>Hortelã Quebra-Queixo</c:v>
                    </c:pt>
                    <c:pt idx="14">
                      <c:v>Trufa de Nozes e Amendoim</c:v>
                    </c:pt>
                    <c:pt idx="15">
                      <c:v>Cheesecake de Caramelo</c:v>
                    </c:pt>
                    <c:pt idx="16">
                      <c:v>Biscoito Cracker</c:v>
                    </c:pt>
                    <c:pt idx="17">
                      <c:v>Chocolate de Framboesa</c:v>
                    </c:pt>
                    <c:pt idx="18">
                      <c:v>Chocolate Cereja</c:v>
                    </c:pt>
                    <c:pt idx="19">
                      <c:v>Caju Triturador</c:v>
                    </c:pt>
                    <c:pt idx="20">
                      <c:v>Pedaços de Bacon</c:v>
                    </c:pt>
                    <c:pt idx="21">
                      <c:v>Chocolate Branco Grade</c:v>
                    </c:pt>
                    <c:pt idx="22">
                      <c:v>Chocolate Triplo</c:v>
                    </c:pt>
                  </c:strLit>
                </c:cat>
                <c:val>
                  <c:numLit>
                    <c:formatCode>General</c:formatCode>
                    <c:ptCount val="23"/>
                    <c:pt idx="0">
                      <c:v>2343.4799999999996</c:v>
                    </c:pt>
                    <c:pt idx="1">
                      <c:v>1681.2800000000002</c:v>
                    </c:pt>
                    <c:pt idx="2">
                      <c:v>855.36000000000013</c:v>
                    </c:pt>
                    <c:pt idx="3">
                      <c:v>847.44</c:v>
                    </c:pt>
                    <c:pt idx="4">
                      <c:v>824.19999999999993</c:v>
                    </c:pt>
                    <c:pt idx="5">
                      <c:v>733.92000000000007</c:v>
                    </c:pt>
                    <c:pt idx="6">
                      <c:v>669.11999999999989</c:v>
                    </c:pt>
                    <c:pt idx="7">
                      <c:v>612.79</c:v>
                    </c:pt>
                    <c:pt idx="8">
                      <c:v>600.59999999999991</c:v>
                    </c:pt>
                    <c:pt idx="9">
                      <c:v>597.74</c:v>
                    </c:pt>
                    <c:pt idx="10">
                      <c:v>585</c:v>
                    </c:pt>
                    <c:pt idx="11">
                      <c:v>544.68000000000006</c:v>
                    </c:pt>
                    <c:pt idx="12">
                      <c:v>536.22</c:v>
                    </c:pt>
                    <c:pt idx="13">
                      <c:v>516.6</c:v>
                    </c:pt>
                    <c:pt idx="14">
                      <c:v>510.51</c:v>
                    </c:pt>
                    <c:pt idx="15">
                      <c:v>480.48</c:v>
                    </c:pt>
                    <c:pt idx="16">
                      <c:v>456.16999999999996</c:v>
                    </c:pt>
                    <c:pt idx="17">
                      <c:v>454.35</c:v>
                    </c:pt>
                    <c:pt idx="18">
                      <c:v>432.53999999999991</c:v>
                    </c:pt>
                    <c:pt idx="19">
                      <c:v>414.26000000000005</c:v>
                    </c:pt>
                    <c:pt idx="20">
                      <c:v>311.84999999999997</c:v>
                    </c:pt>
                    <c:pt idx="21">
                      <c:v>280</c:v>
                    </c:pt>
                    <c:pt idx="22">
                      <c:v>269.69999999999993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0F87-451A-A9DF-199C4942DCB2}"/>
                  </c:ext>
                </c:extLst>
              </c15:ser>
            </c15:filteredBarSeries>
          </c:ext>
        </c:extLst>
      </c:bar3DChart>
      <c:catAx>
        <c:axId val="2998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B60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836920"/>
        <c:crosses val="autoZero"/>
        <c:auto val="1"/>
        <c:lblAlgn val="ctr"/>
        <c:lblOffset val="100"/>
        <c:noMultiLvlLbl val="0"/>
      </c:catAx>
      <c:valAx>
        <c:axId val="2998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98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438405268785846"/>
          <c:y val="0.10064327485380117"/>
          <c:w val="0.13123189462428309"/>
          <c:h val="4.5912188608002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Receita do Local do 1º Trimestre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Jan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108086</c:v>
              </c:pt>
              <c:pt idx="1">
                <c:v>87023</c:v>
              </c:pt>
              <c:pt idx="2">
                <c:v>54979</c:v>
              </c:pt>
              <c:pt idx="3">
                <c:v>53120</c:v>
              </c:pt>
              <c:pt idx="4">
                <c:v>292765</c:v>
              </c:pt>
            </c:numLit>
          </c:val>
          <c:extLst>
            <c:ext xmlns:c16="http://schemas.microsoft.com/office/drawing/2014/chart" uri="{C3380CC4-5D6E-409C-BE32-E72D297353CC}">
              <c16:uniqueId val="{00000000-C4BA-439C-9697-B2B0F00DAA50}"/>
            </c:ext>
          </c:extLst>
        </c:ser>
        <c:ser>
          <c:idx val="1"/>
          <c:order val="1"/>
          <c:tx>
            <c:v>Fev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149321</c:v>
              </c:pt>
              <c:pt idx="1">
                <c:v>166592</c:v>
              </c:pt>
              <c:pt idx="2">
                <c:v>75369</c:v>
              </c:pt>
              <c:pt idx="3">
                <c:v>114082</c:v>
              </c:pt>
              <c:pt idx="4">
                <c:v>313594</c:v>
              </c:pt>
            </c:numLit>
          </c:val>
          <c:extLst>
            <c:ext xmlns:c16="http://schemas.microsoft.com/office/drawing/2014/chart" uri="{C3380CC4-5D6E-409C-BE32-E72D297353CC}">
              <c16:uniqueId val="{00000001-C4BA-439C-9697-B2B0F00DAA50}"/>
            </c:ext>
          </c:extLst>
        </c:ser>
        <c:ser>
          <c:idx val="2"/>
          <c:order val="2"/>
          <c:tx>
            <c:v>Mar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154505</c:v>
              </c:pt>
              <c:pt idx="1">
                <c:v>210292</c:v>
              </c:pt>
              <c:pt idx="2">
                <c:v>53996</c:v>
              </c:pt>
              <c:pt idx="3">
                <c:v>90063</c:v>
              </c:pt>
              <c:pt idx="4">
                <c:v>367217</c:v>
              </c:pt>
            </c:numLit>
          </c:val>
          <c:extLst>
            <c:ext xmlns:c16="http://schemas.microsoft.com/office/drawing/2014/chart" uri="{C3380CC4-5D6E-409C-BE32-E72D297353CC}">
              <c16:uniqueId val="{00000002-C4BA-439C-9697-B2B0F00DAA50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411912</c:v>
              </c:pt>
              <c:pt idx="1">
                <c:v>463907</c:v>
              </c:pt>
              <c:pt idx="2">
                <c:v>184344</c:v>
              </c:pt>
              <c:pt idx="3">
                <c:v>257265</c:v>
              </c:pt>
              <c:pt idx="4">
                <c:v>973576</c:v>
              </c:pt>
            </c:numLit>
          </c:val>
          <c:extLst>
            <c:ext xmlns:c16="http://schemas.microsoft.com/office/drawing/2014/chart" uri="{C3380CC4-5D6E-409C-BE32-E72D297353CC}">
              <c16:uniqueId val="{00000003-C4BA-439C-9697-B2B0F00D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972320"/>
        <c:axId val="374971992"/>
        <c:axId val="0"/>
      </c:bar3DChart>
      <c:catAx>
        <c:axId val="374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971992"/>
        <c:crosses val="autoZero"/>
        <c:auto val="1"/>
        <c:lblAlgn val="ctr"/>
        <c:lblOffset val="100"/>
        <c:noMultiLvlLbl val="0"/>
      </c:catAx>
      <c:valAx>
        <c:axId val="37497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 do local do 2º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EFED-49E3-A472-A905027F03B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EFED-49E3-A472-A905027F03B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EFED-49E3-A472-A905027F03B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EFED-49E3-A472-A905027F03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EFED-49E3-A472-A905027F03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Campus da Faculdade</c:v>
              </c:pt>
              <c:pt idx="1">
                <c:v>Centro da Cidade</c:v>
              </c:pt>
              <c:pt idx="2">
                <c:v>Campus do Colegial</c:v>
              </c:pt>
              <c:pt idx="3">
                <c:v>Parque Industrial</c:v>
              </c:pt>
              <c:pt idx="4">
                <c:v>Zoológico</c:v>
              </c:pt>
            </c:strLit>
          </c:cat>
          <c:val>
            <c:numLit>
              <c:formatCode>General</c:formatCode>
              <c:ptCount val="5"/>
              <c:pt idx="0">
                <c:v>27525</c:v>
              </c:pt>
              <c:pt idx="1">
                <c:v>33360</c:v>
              </c:pt>
              <c:pt idx="2">
                <c:v>10744</c:v>
              </c:pt>
              <c:pt idx="3">
                <c:v>13523</c:v>
              </c:pt>
              <c:pt idx="4">
                <c:v>123796</c:v>
              </c:pt>
            </c:numLit>
          </c:val>
          <c:extLst>
            <c:ext xmlns:c16="http://schemas.microsoft.com/office/drawing/2014/chart" uri="{C3380CC4-5D6E-409C-BE32-E72D297353CC}">
              <c16:uniqueId val="{0000000A-EFED-49E3-A472-A905027F03B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13</xdr:col>
      <xdr:colOff>47625</xdr:colOff>
      <xdr:row>19</xdr:row>
      <xdr:rowOff>133351</xdr:rowOff>
    </xdr:to>
    <xdr:graphicFrame macro="">
      <xdr:nvGraphicFramePr>
        <xdr:cNvPr id="2" name="Wakeboard Chart" title="Wakeboard Chart">
          <a:extLst>
            <a:ext uri="{FF2B5EF4-FFF2-40B4-BE49-F238E27FC236}">
              <a16:creationId xmlns:a16="http://schemas.microsoft.com/office/drawing/2014/main" id="{2BE00175-2AA3-44AC-9BD1-1C2EB703C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19069</xdr:rowOff>
    </xdr:from>
    <xdr:to>
      <xdr:col>0</xdr:col>
      <xdr:colOff>1470660</xdr:colOff>
      <xdr:row>0</xdr:row>
      <xdr:rowOff>839824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AAF357D-CA05-4352-99C1-F6D65D09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9069"/>
          <a:ext cx="822960" cy="493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38100</xdr:rowOff>
    </xdr:from>
    <xdr:to>
      <xdr:col>19</xdr:col>
      <xdr:colOff>57150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85D69-483C-4D41-8005-A3F7618E6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638175</xdr:colOff>
      <xdr:row>0</xdr:row>
      <xdr:rowOff>19050</xdr:rowOff>
    </xdr:from>
    <xdr:to>
      <xdr:col>0</xdr:col>
      <xdr:colOff>1464310</xdr:colOff>
      <xdr:row>1</xdr:row>
      <xdr:rowOff>77805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14EB84-A097-4549-B269-5830867F4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9050"/>
          <a:ext cx="826135" cy="493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</xdr:row>
      <xdr:rowOff>0</xdr:rowOff>
    </xdr:from>
    <xdr:to>
      <xdr:col>4</xdr:col>
      <xdr:colOff>1009650</xdr:colOff>
      <xdr:row>6</xdr:row>
      <xdr:rowOff>76200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D6B6125D-550A-4B24-82CF-2D1A7E5C2F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9175" y="548640"/>
          <a:ext cx="5187315" cy="62484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accent6"/>
              </a:solidFill>
              <a:effectLst/>
              <a:latin typeface="Arial Black"/>
            </a:rPr>
            <a:t>Grill em Rodas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accent6"/>
            </a:solidFill>
            <a:effectLst/>
            <a:latin typeface="Arial Black"/>
          </a:endParaRPr>
        </a:p>
      </xdr:txBody>
    </xdr:sp>
    <xdr:clientData/>
  </xdr:twoCellAnchor>
  <xdr:twoCellAnchor>
    <xdr:from>
      <xdr:col>5</xdr:col>
      <xdr:colOff>361950</xdr:colOff>
      <xdr:row>2</xdr:row>
      <xdr:rowOff>14287</xdr:rowOff>
    </xdr:from>
    <xdr:to>
      <xdr:col>13</xdr:col>
      <xdr:colOff>57150</xdr:colOff>
      <xdr:row>15</xdr:row>
      <xdr:rowOff>176212</xdr:rowOff>
    </xdr:to>
    <xdr:graphicFrame macro="">
      <xdr:nvGraphicFramePr>
        <xdr:cNvPr id="3" name="Q1 Taco Revenue">
          <a:extLst>
            <a:ext uri="{FF2B5EF4-FFF2-40B4-BE49-F238E27FC236}">
              <a16:creationId xmlns:a16="http://schemas.microsoft.com/office/drawing/2014/main" id="{5618ABDB-F7D2-4E25-AD25-03D5C49E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200025</xdr:colOff>
      <xdr:row>3</xdr:row>
      <xdr:rowOff>11</xdr:rowOff>
    </xdr:from>
    <xdr:to>
      <xdr:col>0</xdr:col>
      <xdr:colOff>1022985</xdr:colOff>
      <xdr:row>7</xdr:row>
      <xdr:rowOff>12632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B7252082-83BA-4CB7-A115-67129CE3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48651"/>
          <a:ext cx="822960" cy="6908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3</xdr:row>
      <xdr:rowOff>0</xdr:rowOff>
    </xdr:from>
    <xdr:to>
      <xdr:col>5</xdr:col>
      <xdr:colOff>1009650</xdr:colOff>
      <xdr:row>6</xdr:row>
      <xdr:rowOff>76200</xdr:rowOff>
    </xdr:to>
    <xdr:sp macro="" textlink="">
      <xdr:nvSpPr>
        <xdr:cNvPr id="2" name="WordArt 19">
          <a:extLst>
            <a:ext uri="{FF2B5EF4-FFF2-40B4-BE49-F238E27FC236}">
              <a16:creationId xmlns:a16="http://schemas.microsoft.com/office/drawing/2014/main" id="{60F45E97-8D17-426F-9895-802C1FE8E03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19175" y="548640"/>
          <a:ext cx="5073015" cy="624840"/>
        </a:xfrm>
        <a:prstGeom prst="rect">
          <a:avLst/>
        </a:prstGeom>
      </xdr:spPr>
      <xdr:txBody>
        <a:bodyPr wrap="none" fromWordArt="1"/>
        <a:lstStyle/>
        <a:p>
          <a:pPr algn="ctr" rtl="0"/>
          <a:r>
            <a:rPr lang="en-US" sz="3600" kern="10" spc="0" baseline="0">
              <a:ln w="12700">
                <a:solidFill>
                  <a:srgbClr val="B2B2B2"/>
                </a:solidFill>
                <a:round/>
                <a:headEnd/>
                <a:tailEnd/>
              </a:ln>
              <a:solidFill>
                <a:schemeClr val="accent6"/>
              </a:solidFill>
              <a:effectLst/>
              <a:latin typeface="Arial Black"/>
            </a:rPr>
            <a:t>Grill em Rodas</a:t>
          </a:r>
          <a:endParaRPr lang="en-US" sz="3600" kern="10" spc="0">
            <a:ln w="12700">
              <a:solidFill>
                <a:srgbClr val="B2B2B2"/>
              </a:solidFill>
              <a:round/>
              <a:headEnd/>
              <a:tailEnd/>
            </a:ln>
            <a:solidFill>
              <a:schemeClr val="accent6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0</xdr:col>
      <xdr:colOff>200025</xdr:colOff>
      <xdr:row>3</xdr:row>
      <xdr:rowOff>11</xdr:rowOff>
    </xdr:from>
    <xdr:to>
      <xdr:col>0</xdr:col>
      <xdr:colOff>1022985</xdr:colOff>
      <xdr:row>7</xdr:row>
      <xdr:rowOff>12632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59D0AE93-75E9-44D2-864F-2567993E4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48651"/>
          <a:ext cx="822960" cy="690801"/>
        </a:xfrm>
        <a:prstGeom prst="rect">
          <a:avLst/>
        </a:prstGeom>
      </xdr:spPr>
    </xdr:pic>
    <xdr:clientData/>
  </xdr:twoCellAnchor>
  <xdr:twoCellAnchor>
    <xdr:from>
      <xdr:col>6</xdr:col>
      <xdr:colOff>361950</xdr:colOff>
      <xdr:row>0</xdr:row>
      <xdr:rowOff>158115</xdr:rowOff>
    </xdr:from>
    <xdr:to>
      <xdr:col>14</xdr:col>
      <xdr:colOff>57150</xdr:colOff>
      <xdr:row>14</xdr:row>
      <xdr:rowOff>139065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5F00DE5-8B60-4FA3-A1D0-50219C048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37A62-B471-49BD-B554-D8E18AD84B87}" name="Tabela14" displayName="Tabela14" ref="A3:B24" totalsRowShown="0" headerRowDxfId="0">
  <autoFilter ref="A3:B24" xr:uid="{26F37A62-B471-49BD-B554-D8E18AD84B87}"/>
  <tableColumns count="2">
    <tableColumn id="1" xr3:uid="{473FDEC5-5227-4CB5-9502-92C04F83A906}" name="Nome" dataDxfId="2"/>
    <tableColumn id="2" xr3:uid="{939C8996-C99B-4ED6-B983-A3AEE19CD7CD}" name="Milhões de downloads" dataDxfId="1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58CB03-B6E4-41A3-B9FA-F96A50460E97}" name="Cotações" displayName="Cotações" ref="A20:B22" headerRowCount="0" totalsRowShown="0" headerRowDxfId="21" headerRowBorderDxfId="20" tableBorderDxfId="19" totalsRowBorderDxfId="18">
  <tableColumns count="2">
    <tableColumn id="1" xr3:uid="{5740F281-F2D1-4F3B-8CE9-50757DED8FAA}" name="Column1" headerRowDxfId="17" dataDxfId="16"/>
    <tableColumn id="2" xr3:uid="{98A0871C-E873-4F80-A9CC-69CB639B333B}" name="Column2" headerRowDxfId="15" dataDxfId="14"/>
  </tableColumns>
  <tableStyleInfo name="TableStyleLight21" showFirstColumn="1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E2D525-E2FF-4D4A-90D0-BF61AF005841}" name="Tabela111" displayName="Tabela111" ref="A3:J16" totalsRowShown="0">
  <autoFilter ref="A3:J16" xr:uid="{25E2D525-E2FF-4D4A-90D0-BF61AF005841}"/>
  <tableColumns count="10">
    <tableColumn id="1" xr3:uid="{4365B258-1CF2-47A5-9228-1D6FBC5BE824}" name="Funcionário"/>
    <tableColumn id="2" xr3:uid="{06295595-5439-4D54-8E5B-0FC19FE09F2C}" name="Estação"/>
    <tableColumn id="3" xr3:uid="{675D21D8-D608-41E1-81E9-9FB4E7A399F7}" name="Segunda"/>
    <tableColumn id="4" xr3:uid="{06667729-DADB-4237-970A-0D6C99370024}" name="Terça"/>
    <tableColumn id="5" xr3:uid="{B17D60E5-C1DD-4DFA-B4DB-04239B7EAE1F}" name="Quarta"/>
    <tableColumn id="6" xr3:uid="{6400D225-A09C-4594-9671-05B083BC49F4}" name="Quinta"/>
    <tableColumn id="7" xr3:uid="{24503D6C-F7D6-4666-86B9-ABF1EE43E5DA}" name="Sexta"/>
    <tableColumn id="8" xr3:uid="{1DA9B1D5-1A4B-438D-A4E2-B09C89EA5C75}" name="Hora Extra"/>
    <tableColumn id="9" xr3:uid="{24216CDD-B620-4625-8ED2-0C54BA87D5BB}" name="Nome"/>
    <tableColumn id="10" xr3:uid="{D83FF653-30AF-4F8B-B3E0-CBD7B1DBA420}" name="Total de Horas" dataDxfId="13">
      <calculatedColumnFormula>SUM(C4:G4)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0776DF8-A54C-43BA-9CAB-C2E7ED1477E4}" name="Cotações12" displayName="Cotações12" ref="A20:B22" headerRowCount="0" totalsRowShown="0" headerRowDxfId="12" headerRowBorderDxfId="11" tableBorderDxfId="10" totalsRowBorderDxfId="9">
  <tableColumns count="2">
    <tableColumn id="1" xr3:uid="{EE37AB8D-9449-453F-8256-44C57F4CECA5}" name="Column1" headerRowDxfId="8" dataDxfId="7"/>
    <tableColumn id="2" xr3:uid="{3FB567DF-E6E2-423C-96AA-FBDC9B67AEC6}" name="Column2" headerRowDxfId="6" dataDxfId="5"/>
  </tableColumns>
  <tableStyleInfo name="TableStyleLight21" showFirstColumn="1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52FDF1-B5AE-4AD3-8D66-5295E442FA7C}" name="Tabela113" displayName="Tabela113" ref="A3:J16" totalsRowShown="0">
  <autoFilter ref="A3:J16" xr:uid="{E152FDF1-B5AE-4AD3-8D66-5295E442FA7C}"/>
  <tableColumns count="10">
    <tableColumn id="1" xr3:uid="{58F89305-EE0A-4E8E-833B-618D29C1CBC5}" name="Funcionário"/>
    <tableColumn id="2" xr3:uid="{542D3BE3-B41D-4B47-90D1-75ED0DAFF420}" name="Estação"/>
    <tableColumn id="3" xr3:uid="{F8D36383-6A03-4C23-8FD9-1D94BF61A4D2}" name="Segunda"/>
    <tableColumn id="4" xr3:uid="{5D8C7CEC-B8E9-4669-BABA-5CD364FF32D4}" name="Terça"/>
    <tableColumn id="5" xr3:uid="{100C08F2-FC59-42B0-A47C-F122B70D3D4E}" name="Quarta"/>
    <tableColumn id="6" xr3:uid="{52B3962F-7630-4C19-AC14-4AB78D421BAC}" name="Quinta"/>
    <tableColumn id="7" xr3:uid="{5DF1AC78-E419-44BD-9738-3D155C8ECB86}" name="Sexta"/>
    <tableColumn id="8" xr3:uid="{6202A84A-FD7E-45FC-B00C-6B1F6DFB0113}" name="Hora Extra"/>
    <tableColumn id="9" xr3:uid="{D951117A-7797-4CF3-AB72-377A2B9348E7}" name="Nome"/>
    <tableColumn id="10" xr3:uid="{85F55575-1138-43AE-AF3E-ADAE77274CC0}" name="Total de Horas" dataDxfId="4">
      <calculatedColumnFormula>SUM(C4:G4)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196F5-3417-4ED1-B3E1-2A6B0699B692}" name="Tabela1" displayName="Tabela1" ref="A3:F25" totalsRowShown="0" headerRowDxfId="58">
  <autoFilter ref="A3:F25" xr:uid="{501196F5-3417-4ED1-B3E1-2A6B0699B692}"/>
  <tableColumns count="6">
    <tableColumn id="1" xr3:uid="{660DFA36-905E-4177-AEF0-AE3D13227982}" name="SKU#"/>
    <tableColumn id="2" xr3:uid="{EC89677C-F0C8-404B-BE28-4D7CBF6DA732}" name="Marca"/>
    <tableColumn id="3" xr3:uid="{A0C7A501-1A46-483B-BFF7-B7A130C96FE1}" name="Descrição"/>
    <tableColumn id="4" xr3:uid="{86B51050-7B72-4058-89A2-4B9DE8AD99A2}" name="Inventário"/>
    <tableColumn id="5" xr3:uid="{BCAAD5FC-4619-4BB8-923F-0CAB309AB6A0}" name="Preço" dataDxfId="57"/>
    <tableColumn id="6" xr3:uid="{3899D54C-3944-4562-8D66-C3AE12303A65}" name="Total" dataDxfId="56">
      <calculatedColumnFormula>D4*E4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EDC099-47F0-4151-A9F8-B89CA83AB42E}" name="Tabela13" displayName="Tabela13" ref="A3:E26" totalsRowShown="0">
  <autoFilter ref="A3:E26" xr:uid="{71EDC099-47F0-4151-A9F8-B89CA83AB42E}"/>
  <sortState xmlns:xlrd2="http://schemas.microsoft.com/office/spreadsheetml/2017/richdata2" ref="A4:E26">
    <sortCondition descending="1" ref="D3:D25"/>
  </sortState>
  <tableColumns count="5">
    <tableColumn id="1" xr3:uid="{4B8DFD91-11F2-4295-A21D-23114BAE5EE2}" name="Sabores"/>
    <tableColumn id="2" xr3:uid="{E1AC5BBB-8C6C-4CEC-A7B4-58E10C6EB6D8}" name="Custo" dataDxfId="55"/>
    <tableColumn id="3" xr3:uid="{63255B9C-08BA-42B9-86B0-012419AAF3E6}" name="Marcação" dataDxfId="54"/>
    <tableColumn id="4" xr3:uid="{6FD3CD7A-B36E-477A-AC63-830995A64D00}" name="Preço" dataDxfId="53"/>
    <tableColumn id="5" xr3:uid="{772DE640-7BF2-4764-8E62-01DFD7FC5050}" name="Margem" dataDxfId="5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CE7AF-168A-4910-93FA-3C60E589BCA4}" name="Tabela2" displayName="Tabela2" ref="A3:G26" totalsRowShown="0" headerRowBorderDxfId="51">
  <autoFilter ref="A3:G26" xr:uid="{421CE7AF-168A-4910-93FA-3C60E589BCA4}"/>
  <tableColumns count="7">
    <tableColumn id="1" xr3:uid="{B71ACC63-55A5-481D-B049-843FE940B039}" name="Sabores"/>
    <tableColumn id="2" xr3:uid="{128C4AEF-19DE-4B08-BDC5-A014B8EA59BD}" name="Custo" dataDxfId="50"/>
    <tableColumn id="3" xr3:uid="{6B290922-7878-4A10-9A15-E4DEFB03682C}" name="Preços" dataDxfId="49"/>
    <tableColumn id="4" xr3:uid="{D18BF37E-3BF5-4BED-A12D-A996B1CE0038}" name="Vendas"/>
    <tableColumn id="5" xr3:uid="{2123D8DE-C878-46E9-AE4D-C874AE26F553}" name="Despesa" dataDxfId="48">
      <calculatedColumnFormula>B4*D4</calculatedColumnFormula>
    </tableColumn>
    <tableColumn id="6" xr3:uid="{5072DF82-0449-48F1-8632-C93A9763BE58}" name="Renda" dataDxfId="47">
      <calculatedColumnFormula>C4*D4</calculatedColumnFormula>
    </tableColumn>
    <tableColumn id="7" xr3:uid="{05FF4693-55EA-41B8-B96B-78547E966466}" name="Lucro Total" dataDxfId="3">
      <calculatedColumnFormula>F4-E4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7C0A4-BD70-419D-86FE-52D099639446}" name="Tabela3" displayName="Tabela3" ref="A28:A29" totalsRowShown="0" dataDxfId="46">
  <autoFilter ref="A28:A29" xr:uid="{67A7C0A4-BD70-419D-86FE-52D099639446}"/>
  <tableColumns count="1">
    <tableColumn id="1" xr3:uid="{E77A1554-B95F-4DBB-8EDF-EFDA28F7C522}" name="Custos Médios Por Sabor" dataDxfId="45">
      <calculatedColumnFormula>AVERAGE(Tabela2[Custo])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35687F-9714-4A41-87EE-441267BACA50}" name="Tabela16" displayName="Tabela16" ref="B3:G48" totalsRowShown="0" tableBorderDxfId="44">
  <autoFilter ref="B3:G48" xr:uid="{3835687F-9714-4A41-87EE-441267BACA50}"/>
  <sortState xmlns:xlrd2="http://schemas.microsoft.com/office/spreadsheetml/2017/richdata2" ref="B4:G48">
    <sortCondition ref="B4:B48"/>
    <sortCondition ref="C4:C48"/>
  </sortState>
  <tableColumns count="6">
    <tableColumn id="1" xr3:uid="{33063F8C-E4EA-47BF-8D6A-0DBC3D35BECA}" name="Tipo de Item" dataDxfId="43"/>
    <tableColumn id="2" xr3:uid="{A4CAFCD3-F2AF-4760-9B94-47FD7AE24680}" name="Descrição" dataDxfId="42"/>
    <tableColumn id="3" xr3:uid="{35855B9E-0AD2-473F-A2EA-95301B8501C0}" name="Lot #" dataDxfId="41"/>
    <tableColumn id="4" xr3:uid="{51655DC9-31D7-47B2-93D3-8241E95C21C6}" name="Quantidade" dataDxfId="40" dataCellStyle="Normal"/>
    <tableColumn id="5" xr3:uid="{E5AEEE20-85A4-4A16-9600-4A6BA4E7DDD6}" name="Preço" dataDxfId="39"/>
    <tableColumn id="6" xr3:uid="{52E6B7CC-7FD9-4BDE-922B-AB0B6774C421}" name="Total" dataDxfId="38">
      <calculatedColumnFormula>E4*F4</calculatedColumnFormula>
    </tableColumn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5D4860-245C-44E2-8CBB-A93D06D94DC3}" name="Tabela27" displayName="Tabela27" ref="A3:G17" totalsRowShown="0">
  <autoFilter ref="A3:G17" xr:uid="{945D4860-245C-44E2-8CBB-A93D06D94DC3}"/>
  <tableColumns count="7">
    <tableColumn id="1" xr3:uid="{669062DD-3B74-45D0-BE36-25CB380FC0C7}" name="Lot #"/>
    <tableColumn id="2" xr3:uid="{62BB7F33-28D4-4578-8E7A-47617A1F8255}" name="Código"/>
    <tableColumn id="3" xr3:uid="{D7C42B8B-EECA-440E-90EF-AB1081E1685E}" name="Tipo"/>
    <tableColumn id="4" xr3:uid="{0A2E7015-604B-4813-81F2-DEC5E1AFBE5D}" name="Estilo"/>
    <tableColumn id="5" xr3:uid="{F2190197-AA8E-4F0B-817D-1CADD63A9AAD}" name="Ano"/>
    <tableColumn id="6" xr3:uid="{98FD6A7E-AD54-4361-AA19-AFB8CBBAF56C}" name="Cor"/>
    <tableColumn id="7" xr3:uid="{571460D7-FB7A-452C-BC57-6D24338A028F}" name="Preço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1351C4-18D9-408F-9727-1722F31DAB1C}" name="Trim1_Vendas" displayName="Trim1_Vendas" ref="A9:E15" totalsRowCount="1" headerRowDxfId="37">
  <autoFilter ref="A9:E14" xr:uid="{041351C4-18D9-408F-9727-1722F31DAB1C}"/>
  <tableColumns count="5">
    <tableColumn id="1" xr3:uid="{F3509168-C76E-4AEA-A610-D7B0352D5F00}" name="Localização" totalsRowLabel="Total"/>
    <tableColumn id="2" xr3:uid="{98459011-5351-4F48-95CF-898091EBF3CA}" name="Jan" dataDxfId="36" totalsRowDxfId="35"/>
    <tableColumn id="3" xr3:uid="{B98A1585-9657-448A-A278-B8217BC34DA4}" name="Fev" dataDxfId="34" totalsRowDxfId="33"/>
    <tableColumn id="4" xr3:uid="{768F4FC3-2462-4840-BFDE-854AE27802D2}" name="Mar" dataDxfId="32" totalsRowDxfId="31"/>
    <tableColumn id="5" xr3:uid="{FE7B791A-6E8D-4167-B471-E88BA0D9FEC5}" name="Total" totalsRowFunction="sum" dataDxfId="30" totalsRowDxfId="29">
      <calculatedColumnFormula>SUM(B10:D10)</calculatedColumnFormula>
    </tableColumn>
  </tableColumns>
  <tableStyleInfo name="TableStyleMedium2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87037E-6597-495E-986B-608556F6EA70}" name="Trim2_Vendas" displayName="Trim2_Vendas" ref="A9:F14" totalsRowShown="0" headerRowDxfId="28" dataDxfId="27">
  <autoFilter ref="A9:F14" xr:uid="{1587037E-6597-495E-986B-608556F6EA70}"/>
  <tableColumns count="6">
    <tableColumn id="1" xr3:uid="{F91163DC-7E9A-4AE2-BF1E-DDD2D7CDCF1D}" name="Localização"/>
    <tableColumn id="2" xr3:uid="{CB7F9C73-9BE8-49FC-8C4E-75DB3A8744B6}" name="Abr" dataDxfId="26"/>
    <tableColumn id="3" xr3:uid="{B0E9C42B-8783-4A3A-A31C-9E233E433BE3}" name="Mai" dataDxfId="25"/>
    <tableColumn id="4" xr3:uid="{604153B2-BABA-4CE1-BB7A-17CCA869C116}" name="Jun" dataDxfId="24"/>
    <tableColumn id="6" xr3:uid="{93A4D1C5-E917-4CC6-A34E-077E8159841D}" name="Total" dataDxfId="23">
      <calculatedColumnFormula>SUM(A10:C10)</calculatedColumnFormula>
    </tableColumn>
    <tableColumn id="5" xr3:uid="{ED6FD518-22B8-4F13-BEA5-F1E07FAC0401}" name="Tendência" dataDxfId="22"/>
  </tableColumns>
  <tableStyleInfo name="TableStyleMedium21" showFirstColumn="1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0131-58B7-4A82-9CB9-97438B1EDE3F}">
  <dimension ref="A1:F27"/>
  <sheetViews>
    <sheetView zoomScaleNormal="100" workbookViewId="0">
      <selection activeCell="E8" sqref="E8"/>
    </sheetView>
  </sheetViews>
  <sheetFormatPr defaultRowHeight="14.25"/>
  <cols>
    <col min="1" max="1" width="24.375" customWidth="1"/>
    <col min="2" max="2" width="22.25" customWidth="1"/>
    <col min="5" max="5" width="24.375" customWidth="1"/>
    <col min="6" max="6" width="16.875" customWidth="1"/>
  </cols>
  <sheetData>
    <row r="1" spans="1:6" ht="49.5" customHeight="1">
      <c r="A1" s="40" t="s">
        <v>28</v>
      </c>
      <c r="B1" s="40"/>
      <c r="C1" s="3"/>
      <c r="D1" s="3"/>
      <c r="E1" s="40" t="s">
        <v>29</v>
      </c>
      <c r="F1" s="40"/>
    </row>
    <row r="2" spans="1:6" ht="18.75" customHeight="1">
      <c r="A2" s="3"/>
      <c r="B2" s="3"/>
      <c r="C2" s="3"/>
      <c r="D2" s="3"/>
    </row>
    <row r="3" spans="1:6" ht="15.75">
      <c r="A3" s="4" t="s">
        <v>30</v>
      </c>
      <c r="B3" s="4" t="s">
        <v>31</v>
      </c>
      <c r="E3" s="4" t="s">
        <v>30</v>
      </c>
      <c r="F3" s="4" t="s">
        <v>31</v>
      </c>
    </row>
    <row r="4" spans="1:6" ht="15.75">
      <c r="A4" s="1" t="s">
        <v>8</v>
      </c>
      <c r="B4" s="2">
        <v>4119</v>
      </c>
    </row>
    <row r="5" spans="1:6" ht="15.75">
      <c r="A5" s="1" t="s">
        <v>9</v>
      </c>
      <c r="B5" s="2">
        <v>3408</v>
      </c>
    </row>
    <row r="6" spans="1:6" ht="15.75">
      <c r="A6" s="1" t="s">
        <v>10</v>
      </c>
      <c r="B6" s="2">
        <v>2979</v>
      </c>
    </row>
    <row r="7" spans="1:6" ht="15.75">
      <c r="A7" s="1" t="s">
        <v>27</v>
      </c>
      <c r="B7" s="2">
        <v>2488</v>
      </c>
    </row>
    <row r="8" spans="1:6" ht="15.75">
      <c r="A8" s="1" t="s">
        <v>32</v>
      </c>
      <c r="B8" s="2">
        <v>568.74599999999998</v>
      </c>
    </row>
    <row r="9" spans="1:6" ht="15.75">
      <c r="A9" s="1" t="s">
        <v>11</v>
      </c>
      <c r="B9" s="2">
        <v>1843</v>
      </c>
    </row>
    <row r="10" spans="1:6" ht="15.75">
      <c r="A10" s="1" t="s">
        <v>12</v>
      </c>
      <c r="B10" s="2">
        <v>1039</v>
      </c>
    </row>
    <row r="11" spans="1:6" ht="15.75">
      <c r="A11" s="1" t="s">
        <v>13</v>
      </c>
      <c r="B11" s="2">
        <v>1025</v>
      </c>
    </row>
    <row r="12" spans="1:6" ht="15.75">
      <c r="A12" s="1" t="s">
        <v>14</v>
      </c>
      <c r="B12" s="2">
        <v>833.85799999999995</v>
      </c>
    </row>
    <row r="13" spans="1:6" ht="15.75">
      <c r="A13" s="1" t="s">
        <v>15</v>
      </c>
      <c r="B13" s="2">
        <v>833.73900000000003</v>
      </c>
    </row>
    <row r="14" spans="1:6" ht="15.75">
      <c r="A14" s="1" t="s">
        <v>16</v>
      </c>
      <c r="B14" s="2">
        <v>805.82600000000002</v>
      </c>
    </row>
    <row r="15" spans="1:6" ht="15.75">
      <c r="A15" s="1" t="s">
        <v>17</v>
      </c>
      <c r="B15" s="2">
        <v>782.83699999999999</v>
      </c>
    </row>
    <row r="16" spans="1:6" ht="15.75">
      <c r="A16" s="1" t="s">
        <v>18</v>
      </c>
      <c r="B16" s="2">
        <v>771.52</v>
      </c>
    </row>
    <row r="17" spans="1:2" ht="15.75">
      <c r="A17" s="1" t="s">
        <v>19</v>
      </c>
      <c r="B17" s="2">
        <v>731.28200000000004</v>
      </c>
    </row>
    <row r="18" spans="1:2" ht="15.75">
      <c r="A18" s="1" t="s">
        <v>20</v>
      </c>
      <c r="B18" s="2">
        <v>726.18200000000002</v>
      </c>
    </row>
    <row r="19" spans="1:2" ht="15.75">
      <c r="A19" s="1" t="s">
        <v>21</v>
      </c>
      <c r="B19" s="2">
        <v>711.27800000000002</v>
      </c>
    </row>
    <row r="20" spans="1:2" ht="15.75">
      <c r="A20" s="1" t="s">
        <v>22</v>
      </c>
      <c r="B20" s="2">
        <v>680.63499999999999</v>
      </c>
    </row>
    <row r="21" spans="1:2" ht="15.75">
      <c r="A21" s="1" t="s">
        <v>23</v>
      </c>
      <c r="B21" s="2">
        <v>592.048</v>
      </c>
    </row>
    <row r="22" spans="1:2" ht="15.75">
      <c r="A22" s="1" t="s">
        <v>24</v>
      </c>
      <c r="B22" s="2">
        <v>587.69299999999998</v>
      </c>
    </row>
    <row r="23" spans="1:2" ht="15.75">
      <c r="A23" s="1" t="s">
        <v>25</v>
      </c>
      <c r="B23" s="2">
        <v>578.34400000000005</v>
      </c>
    </row>
    <row r="24" spans="1:2" ht="15.75">
      <c r="A24" s="1" t="s">
        <v>26</v>
      </c>
      <c r="B24" s="2">
        <v>532.71799999999996</v>
      </c>
    </row>
    <row r="25" spans="1:2" ht="15.75">
      <c r="A25" s="1"/>
      <c r="B25" s="2"/>
    </row>
    <row r="27" spans="1:2" ht="78" customHeight="1">
      <c r="A27" s="53" t="s">
        <v>267</v>
      </c>
      <c r="B27" s="53"/>
    </row>
  </sheetData>
  <mergeCells count="3">
    <mergeCell ref="A1:B1"/>
    <mergeCell ref="A27:B27"/>
    <mergeCell ref="E1:F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FFEB-2BBB-40EE-A83E-00E2BFC3278F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F186-8293-40A5-8A94-2D24294F305B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BA58-84F2-46FB-9BA2-C6FD5E7D3597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ED56-14C2-4B0B-8038-49E126A20C26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B2A0-6637-48BC-8F03-B44F942753E2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9E33-5E2D-4823-9B34-973B3F7ED416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E4A4-88B7-4E1E-9277-E02AE0931BDF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4975-4897-4C53-A346-5CBD611B09FE}">
  <dimension ref="A8:F14"/>
  <sheetViews>
    <sheetView workbookViewId="0">
      <selection activeCell="A9" sqref="A9:F14"/>
    </sheetView>
  </sheetViews>
  <sheetFormatPr defaultColWidth="8.75" defaultRowHeight="14.25"/>
  <cols>
    <col min="1" max="1" width="18.125" style="18" customWidth="1"/>
    <col min="2" max="2" width="10.25" style="18" customWidth="1"/>
    <col min="3" max="3" width="12.625" style="18" customWidth="1"/>
    <col min="4" max="5" width="12.875" style="18" customWidth="1"/>
    <col min="6" max="6" width="15.875" style="18" customWidth="1"/>
    <col min="7" max="16384" width="8.75" style="18"/>
  </cols>
  <sheetData>
    <row r="8" spans="1:6" ht="18.75">
      <c r="A8" s="49" t="s">
        <v>234</v>
      </c>
      <c r="B8" s="49"/>
      <c r="C8" s="49"/>
      <c r="D8" s="49"/>
      <c r="E8" s="49"/>
      <c r="F8" s="49"/>
    </row>
    <row r="9" spans="1:6" ht="18.75">
      <c r="A9" s="27" t="s">
        <v>225</v>
      </c>
      <c r="B9" s="28" t="s">
        <v>235</v>
      </c>
      <c r="C9" s="28" t="s">
        <v>236</v>
      </c>
      <c r="D9" s="28" t="s">
        <v>237</v>
      </c>
      <c r="E9" s="28" t="s">
        <v>39</v>
      </c>
      <c r="F9" s="28" t="s">
        <v>238</v>
      </c>
    </row>
    <row r="10" spans="1:6">
      <c r="A10" s="18" t="s">
        <v>229</v>
      </c>
      <c r="B10" s="29">
        <v>11099</v>
      </c>
      <c r="C10" s="29">
        <v>16426</v>
      </c>
      <c r="D10" s="29">
        <v>73935</v>
      </c>
      <c r="E10" s="29">
        <f>SUM(A10:C10)</f>
        <v>27525</v>
      </c>
      <c r="F10" s="29"/>
    </row>
    <row r="11" spans="1:6">
      <c r="A11" s="18" t="s">
        <v>230</v>
      </c>
      <c r="B11" s="29">
        <v>15788</v>
      </c>
      <c r="C11" s="29">
        <v>17572</v>
      </c>
      <c r="D11" s="29">
        <v>36205</v>
      </c>
      <c r="E11" s="29">
        <f>SUM(A11:C11)</f>
        <v>33360</v>
      </c>
      <c r="F11" s="29"/>
    </row>
    <row r="12" spans="1:6">
      <c r="A12" s="18" t="s">
        <v>231</v>
      </c>
      <c r="B12" s="29">
        <v>6587</v>
      </c>
      <c r="C12" s="29">
        <v>4157</v>
      </c>
      <c r="D12" s="29">
        <v>15930</v>
      </c>
      <c r="E12" s="29">
        <f>SUM(A12:C12)</f>
        <v>10744</v>
      </c>
      <c r="F12" s="29"/>
    </row>
    <row r="13" spans="1:6">
      <c r="A13" s="18" t="s">
        <v>232</v>
      </c>
      <c r="B13" s="29">
        <v>5915</v>
      </c>
      <c r="C13" s="29">
        <v>7608</v>
      </c>
      <c r="D13" s="29">
        <v>19512</v>
      </c>
      <c r="E13" s="29">
        <f>SUM(A13:C13)</f>
        <v>13523</v>
      </c>
      <c r="F13" s="29"/>
    </row>
    <row r="14" spans="1:6">
      <c r="A14" s="18" t="s">
        <v>233</v>
      </c>
      <c r="B14" s="29">
        <v>57976</v>
      </c>
      <c r="C14" s="29">
        <v>65820</v>
      </c>
      <c r="D14" s="29">
        <v>27899</v>
      </c>
      <c r="E14" s="29">
        <f>SUM(A14:C14)</f>
        <v>123796</v>
      </c>
      <c r="F14" s="29"/>
    </row>
  </sheetData>
  <mergeCells count="1">
    <mergeCell ref="A8:F8"/>
  </mergeCells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7B67-2B57-4DBF-ADCA-F24429BD6810}">
  <dimension ref="A1:J22"/>
  <sheetViews>
    <sheetView workbookViewId="0">
      <selection activeCell="F22" sqref="F22"/>
    </sheetView>
  </sheetViews>
  <sheetFormatPr defaultColWidth="8.75" defaultRowHeight="14.25"/>
  <cols>
    <col min="1" max="1" width="13.375" style="18" customWidth="1"/>
    <col min="2" max="2" width="12.625" style="18" customWidth="1"/>
    <col min="3" max="3" width="10.875" style="18" customWidth="1"/>
    <col min="4" max="4" width="11.25" style="18" customWidth="1"/>
    <col min="5" max="5" width="13.625" style="18" customWidth="1"/>
    <col min="6" max="6" width="11.25" style="18" customWidth="1"/>
    <col min="7" max="7" width="9" style="33" customWidth="1"/>
    <col min="8" max="8" width="11.125" style="33" customWidth="1"/>
    <col min="9" max="9" width="11.625" style="18" customWidth="1"/>
    <col min="10" max="10" width="14.375" style="18" bestFit="1" customWidth="1"/>
    <col min="11" max="11" width="8.75" style="18"/>
    <col min="12" max="12" width="8.5" style="18" customWidth="1"/>
    <col min="13" max="14" width="9.375" style="18" customWidth="1"/>
    <col min="15" max="15" width="12.25" style="18" customWidth="1"/>
    <col min="16" max="16" width="10" style="18" customWidth="1"/>
    <col min="17" max="17" width="8.75" style="18"/>
    <col min="18" max="18" width="10.375" style="18" customWidth="1"/>
    <col min="19" max="19" width="8.5" style="18" customWidth="1"/>
    <col min="20" max="20" width="11.75" style="18" customWidth="1"/>
    <col min="21" max="16384" width="8.75" style="18"/>
  </cols>
  <sheetData>
    <row r="1" spans="1:10" ht="35.25">
      <c r="A1" s="50" t="s">
        <v>239</v>
      </c>
      <c r="B1" s="50"/>
      <c r="C1" s="50"/>
      <c r="D1" s="50"/>
      <c r="E1" s="30"/>
      <c r="F1" s="30"/>
      <c r="G1" s="30"/>
      <c r="H1" s="30"/>
      <c r="I1" s="30"/>
    </row>
    <row r="2" spans="1:10" ht="18.75">
      <c r="A2" s="51" t="s">
        <v>240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>
      <c r="A3" s="18" t="s">
        <v>241</v>
      </c>
      <c r="B3" s="18" t="s">
        <v>242</v>
      </c>
      <c r="C3" s="18" t="s">
        <v>243</v>
      </c>
      <c r="D3" s="18" t="s">
        <v>244</v>
      </c>
      <c r="E3" s="18" t="s">
        <v>245</v>
      </c>
      <c r="F3" s="18" t="s">
        <v>246</v>
      </c>
      <c r="G3" s="18" t="s">
        <v>247</v>
      </c>
      <c r="H3" s="18" t="s">
        <v>248</v>
      </c>
      <c r="I3" s="18" t="s">
        <v>30</v>
      </c>
      <c r="J3" s="18" t="s">
        <v>249</v>
      </c>
    </row>
    <row r="4" spans="1:10">
      <c r="A4" s="18" t="s">
        <v>250</v>
      </c>
      <c r="B4" s="18">
        <v>1</v>
      </c>
      <c r="C4" s="18">
        <v>8</v>
      </c>
      <c r="D4" s="18">
        <v>8</v>
      </c>
      <c r="E4" s="18">
        <v>7</v>
      </c>
      <c r="F4" s="18">
        <v>6</v>
      </c>
      <c r="G4" s="18">
        <v>9</v>
      </c>
      <c r="H4" s="18"/>
      <c r="J4" s="18">
        <f t="shared" ref="J4:J16" si="0">SUM(C4:G4)</f>
        <v>38</v>
      </c>
    </row>
    <row r="5" spans="1:10">
      <c r="A5" s="18" t="s">
        <v>251</v>
      </c>
      <c r="B5" s="18">
        <v>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/>
      <c r="J5" s="18">
        <f t="shared" si="0"/>
        <v>50</v>
      </c>
    </row>
    <row r="6" spans="1:10">
      <c r="A6" s="18" t="s">
        <v>252</v>
      </c>
      <c r="B6" s="18">
        <v>3</v>
      </c>
      <c r="C6" s="18">
        <v>5</v>
      </c>
      <c r="D6" s="18">
        <v>3</v>
      </c>
      <c r="E6" s="18">
        <v>8</v>
      </c>
      <c r="F6" s="18">
        <v>4</v>
      </c>
      <c r="G6" s="18">
        <v>4</v>
      </c>
      <c r="H6" s="18"/>
      <c r="J6" s="18">
        <f t="shared" si="0"/>
        <v>24</v>
      </c>
    </row>
    <row r="7" spans="1:10">
      <c r="A7" s="18" t="s">
        <v>253</v>
      </c>
      <c r="B7" s="18">
        <v>4</v>
      </c>
      <c r="C7" s="18">
        <v>9</v>
      </c>
      <c r="D7" s="18">
        <v>8.5</v>
      </c>
      <c r="E7" s="18">
        <v>9</v>
      </c>
      <c r="F7" s="18">
        <v>8</v>
      </c>
      <c r="G7" s="18">
        <v>8</v>
      </c>
      <c r="H7" s="18"/>
      <c r="J7" s="18">
        <f t="shared" si="0"/>
        <v>42.5</v>
      </c>
    </row>
    <row r="8" spans="1:10">
      <c r="A8" s="18" t="s">
        <v>254</v>
      </c>
      <c r="B8" s="18">
        <v>5</v>
      </c>
      <c r="C8" s="18">
        <v>8</v>
      </c>
      <c r="D8" s="18">
        <v>8</v>
      </c>
      <c r="E8" s="18">
        <v>8</v>
      </c>
      <c r="F8" s="18">
        <v>8</v>
      </c>
      <c r="G8" s="18">
        <v>8</v>
      </c>
      <c r="H8" s="18"/>
      <c r="J8" s="18">
        <f t="shared" si="0"/>
        <v>40</v>
      </c>
    </row>
    <row r="9" spans="1:10">
      <c r="A9" s="18" t="s">
        <v>255</v>
      </c>
      <c r="B9" s="18">
        <v>6</v>
      </c>
      <c r="C9" s="18">
        <v>7</v>
      </c>
      <c r="D9" s="18">
        <v>9</v>
      </c>
      <c r="E9" s="18">
        <v>9</v>
      </c>
      <c r="F9" s="18">
        <v>6</v>
      </c>
      <c r="G9" s="18">
        <v>10</v>
      </c>
      <c r="H9" s="18"/>
      <c r="J9" s="18">
        <f t="shared" si="0"/>
        <v>41</v>
      </c>
    </row>
    <row r="10" spans="1:10">
      <c r="A10" s="18" t="s">
        <v>256</v>
      </c>
      <c r="B10" s="18">
        <v>7</v>
      </c>
      <c r="C10" s="18">
        <v>8</v>
      </c>
      <c r="D10" s="18">
        <v>8</v>
      </c>
      <c r="E10" s="18">
        <v>8</v>
      </c>
      <c r="F10" s="18">
        <v>8</v>
      </c>
      <c r="G10" s="18">
        <v>8</v>
      </c>
      <c r="H10" s="18"/>
      <c r="J10" s="18">
        <f t="shared" si="0"/>
        <v>40</v>
      </c>
    </row>
    <row r="11" spans="1:10">
      <c r="A11" s="18" t="s">
        <v>257</v>
      </c>
      <c r="B11" s="18">
        <v>8</v>
      </c>
      <c r="C11" s="18">
        <v>3.5</v>
      </c>
      <c r="D11" s="18">
        <v>8</v>
      </c>
      <c r="E11" s="18">
        <v>7</v>
      </c>
      <c r="F11" s="18">
        <v>7.5</v>
      </c>
      <c r="G11" s="18">
        <v>9</v>
      </c>
      <c r="H11" s="18"/>
      <c r="J11" s="18">
        <f t="shared" si="0"/>
        <v>35</v>
      </c>
    </row>
    <row r="12" spans="1:10">
      <c r="A12" s="18" t="s">
        <v>258</v>
      </c>
      <c r="B12" s="18">
        <v>9</v>
      </c>
      <c r="C12" s="18">
        <v>10</v>
      </c>
      <c r="D12" s="18">
        <v>9</v>
      </c>
      <c r="E12" s="18">
        <v>9</v>
      </c>
      <c r="F12" s="18">
        <v>7</v>
      </c>
      <c r="G12" s="18">
        <v>2</v>
      </c>
      <c r="H12" s="18"/>
      <c r="J12" s="18">
        <f t="shared" si="0"/>
        <v>37</v>
      </c>
    </row>
    <row r="13" spans="1:10">
      <c r="A13" s="18" t="s">
        <v>259</v>
      </c>
      <c r="B13" s="18">
        <v>10</v>
      </c>
      <c r="C13" s="18">
        <v>1</v>
      </c>
      <c r="D13" s="18">
        <v>9</v>
      </c>
      <c r="E13" s="18">
        <v>6</v>
      </c>
      <c r="F13" s="18">
        <v>8</v>
      </c>
      <c r="G13" s="18">
        <v>8</v>
      </c>
      <c r="H13" s="18"/>
      <c r="J13" s="18">
        <f t="shared" si="0"/>
        <v>32</v>
      </c>
    </row>
    <row r="14" spans="1:10">
      <c r="A14" s="18" t="s">
        <v>260</v>
      </c>
      <c r="B14" s="18">
        <v>11</v>
      </c>
      <c r="C14" s="18">
        <v>4</v>
      </c>
      <c r="D14" s="18">
        <v>4</v>
      </c>
      <c r="E14" s="18">
        <v>3</v>
      </c>
      <c r="F14" s="18">
        <v>8</v>
      </c>
      <c r="G14" s="18">
        <v>7</v>
      </c>
      <c r="H14" s="18"/>
      <c r="J14" s="18">
        <f t="shared" si="0"/>
        <v>26</v>
      </c>
    </row>
    <row r="15" spans="1:10">
      <c r="A15" s="18" t="s">
        <v>261</v>
      </c>
      <c r="B15" s="18">
        <v>12</v>
      </c>
      <c r="C15" s="18">
        <v>6</v>
      </c>
      <c r="D15" s="18">
        <v>6</v>
      </c>
      <c r="E15" s="18">
        <v>5</v>
      </c>
      <c r="F15" s="18">
        <v>8</v>
      </c>
      <c r="G15" s="18">
        <v>4</v>
      </c>
      <c r="H15" s="18"/>
      <c r="J15" s="18">
        <f t="shared" si="0"/>
        <v>29</v>
      </c>
    </row>
    <row r="16" spans="1:10">
      <c r="A16" s="18" t="s">
        <v>262</v>
      </c>
      <c r="B16" s="18">
        <v>13</v>
      </c>
      <c r="C16" s="18">
        <v>8</v>
      </c>
      <c r="D16" s="18">
        <v>8</v>
      </c>
      <c r="E16" s="18">
        <v>8</v>
      </c>
      <c r="F16" s="18">
        <v>8</v>
      </c>
      <c r="G16" s="18">
        <v>8</v>
      </c>
      <c r="H16" s="18"/>
      <c r="J16" s="18">
        <f t="shared" si="0"/>
        <v>40</v>
      </c>
    </row>
    <row r="17" spans="1:9">
      <c r="B17" s="31"/>
      <c r="C17" s="31"/>
      <c r="D17" s="31"/>
      <c r="E17" s="31"/>
      <c r="F17" s="31"/>
      <c r="G17" s="32"/>
      <c r="H17" s="32"/>
      <c r="I17" s="31"/>
    </row>
    <row r="18" spans="1:9" ht="18.75">
      <c r="A18" s="51" t="s">
        <v>263</v>
      </c>
      <c r="B18" s="52"/>
    </row>
    <row r="20" spans="1:9">
      <c r="A20" s="34" t="s">
        <v>264</v>
      </c>
      <c r="B20" s="35">
        <v>1.5</v>
      </c>
    </row>
    <row r="21" spans="1:9">
      <c r="A21" s="36" t="s">
        <v>265</v>
      </c>
      <c r="B21" s="37">
        <v>2</v>
      </c>
    </row>
    <row r="22" spans="1:9">
      <c r="A22" s="38" t="s">
        <v>266</v>
      </c>
      <c r="B22" s="39">
        <v>2.5</v>
      </c>
    </row>
  </sheetData>
  <mergeCells count="3">
    <mergeCell ref="A1:D1"/>
    <mergeCell ref="A2:J2"/>
    <mergeCell ref="A18:B18"/>
  </mergeCells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18B12-70FA-49AC-86C0-20356D15F9A0}">
  <dimension ref="A1:J22"/>
  <sheetViews>
    <sheetView workbookViewId="0">
      <selection activeCell="F20" sqref="F20"/>
    </sheetView>
  </sheetViews>
  <sheetFormatPr defaultColWidth="8.75" defaultRowHeight="14.25"/>
  <cols>
    <col min="1" max="1" width="13.375" style="18" customWidth="1"/>
    <col min="2" max="2" width="12.625" style="18" customWidth="1"/>
    <col min="3" max="3" width="10.875" style="18" customWidth="1"/>
    <col min="4" max="4" width="11.25" style="18" customWidth="1"/>
    <col min="5" max="5" width="13.625" style="18" customWidth="1"/>
    <col min="6" max="6" width="11.25" style="18" customWidth="1"/>
    <col min="7" max="7" width="9" style="33" customWidth="1"/>
    <col min="8" max="8" width="11.125" style="33" customWidth="1"/>
    <col min="9" max="9" width="11.625" style="18" customWidth="1"/>
    <col min="10" max="10" width="14.375" style="18" bestFit="1" customWidth="1"/>
    <col min="11" max="11" width="8.75" style="18"/>
    <col min="12" max="12" width="8.5" style="18" customWidth="1"/>
    <col min="13" max="14" width="9.375" style="18" customWidth="1"/>
    <col min="15" max="15" width="12.25" style="18" customWidth="1"/>
    <col min="16" max="16" width="10" style="18" customWidth="1"/>
    <col min="17" max="17" width="8.75" style="18"/>
    <col min="18" max="18" width="10.375" style="18" customWidth="1"/>
    <col min="19" max="19" width="8.5" style="18" customWidth="1"/>
    <col min="20" max="20" width="11.75" style="18" customWidth="1"/>
    <col min="21" max="16384" width="8.75" style="18"/>
  </cols>
  <sheetData>
    <row r="1" spans="1:10" ht="35.25">
      <c r="A1" s="50" t="s">
        <v>239</v>
      </c>
      <c r="B1" s="50"/>
      <c r="C1" s="50"/>
      <c r="D1" s="50"/>
      <c r="E1" s="30"/>
      <c r="F1" s="30"/>
      <c r="G1" s="30"/>
      <c r="H1" s="30"/>
      <c r="I1" s="30"/>
    </row>
    <row r="2" spans="1:10" ht="18.75">
      <c r="A2" s="51" t="s">
        <v>240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>
      <c r="A3" s="18" t="s">
        <v>241</v>
      </c>
      <c r="B3" s="18" t="s">
        <v>242</v>
      </c>
      <c r="C3" s="18" t="s">
        <v>243</v>
      </c>
      <c r="D3" s="18" t="s">
        <v>244</v>
      </c>
      <c r="E3" s="18" t="s">
        <v>245</v>
      </c>
      <c r="F3" s="18" t="s">
        <v>246</v>
      </c>
      <c r="G3" s="18" t="s">
        <v>247</v>
      </c>
      <c r="H3" s="18" t="s">
        <v>248</v>
      </c>
      <c r="I3" s="18" t="s">
        <v>30</v>
      </c>
      <c r="J3" s="18" t="s">
        <v>249</v>
      </c>
    </row>
    <row r="4" spans="1:10">
      <c r="A4" s="18" t="s">
        <v>250</v>
      </c>
      <c r="B4" s="18">
        <v>1</v>
      </c>
      <c r="C4" s="18">
        <v>8</v>
      </c>
      <c r="D4" s="18">
        <v>8</v>
      </c>
      <c r="E4" s="18">
        <v>7</v>
      </c>
      <c r="F4" s="18">
        <v>6</v>
      </c>
      <c r="G4" s="18">
        <v>9</v>
      </c>
      <c r="H4" s="18"/>
      <c r="J4" s="18">
        <f t="shared" ref="J4:J16" si="0">SUM(C4:G4)</f>
        <v>38</v>
      </c>
    </row>
    <row r="5" spans="1:10">
      <c r="A5" s="18" t="s">
        <v>251</v>
      </c>
      <c r="B5" s="18">
        <v>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/>
      <c r="J5" s="18">
        <f t="shared" si="0"/>
        <v>50</v>
      </c>
    </row>
    <row r="6" spans="1:10">
      <c r="A6" s="18" t="s">
        <v>252</v>
      </c>
      <c r="B6" s="18">
        <v>3</v>
      </c>
      <c r="C6" s="18">
        <v>5</v>
      </c>
      <c r="D6" s="18">
        <v>3</v>
      </c>
      <c r="E6" s="18">
        <v>8</v>
      </c>
      <c r="F6" s="18">
        <v>4</v>
      </c>
      <c r="G6" s="18">
        <v>4</v>
      </c>
      <c r="H6" s="18"/>
      <c r="J6" s="18">
        <f t="shared" si="0"/>
        <v>24</v>
      </c>
    </row>
    <row r="7" spans="1:10">
      <c r="A7" s="18" t="s">
        <v>253</v>
      </c>
      <c r="B7" s="18">
        <v>4</v>
      </c>
      <c r="C7" s="18">
        <v>9</v>
      </c>
      <c r="D7" s="18">
        <v>8.5</v>
      </c>
      <c r="E7" s="18">
        <v>9</v>
      </c>
      <c r="F7" s="18">
        <v>8</v>
      </c>
      <c r="G7" s="18">
        <v>8</v>
      </c>
      <c r="H7" s="18"/>
      <c r="J7" s="18">
        <f t="shared" si="0"/>
        <v>42.5</v>
      </c>
    </row>
    <row r="8" spans="1:10">
      <c r="A8" s="18" t="s">
        <v>254</v>
      </c>
      <c r="B8" s="18">
        <v>5</v>
      </c>
      <c r="C8" s="18">
        <v>8</v>
      </c>
      <c r="D8" s="18">
        <v>8</v>
      </c>
      <c r="E8" s="18">
        <v>8</v>
      </c>
      <c r="F8" s="18">
        <v>8</v>
      </c>
      <c r="G8" s="18">
        <v>8</v>
      </c>
      <c r="H8" s="18"/>
      <c r="J8" s="18">
        <f t="shared" si="0"/>
        <v>40</v>
      </c>
    </row>
    <row r="9" spans="1:10">
      <c r="A9" s="18" t="s">
        <v>255</v>
      </c>
      <c r="B9" s="18">
        <v>6</v>
      </c>
      <c r="C9" s="18">
        <v>7</v>
      </c>
      <c r="D9" s="18">
        <v>9</v>
      </c>
      <c r="E9" s="18">
        <v>9</v>
      </c>
      <c r="F9" s="18">
        <v>6</v>
      </c>
      <c r="G9" s="18">
        <v>10</v>
      </c>
      <c r="H9" s="18"/>
      <c r="J9" s="18">
        <f t="shared" si="0"/>
        <v>41</v>
      </c>
    </row>
    <row r="10" spans="1:10">
      <c r="A10" s="18" t="s">
        <v>256</v>
      </c>
      <c r="B10" s="18">
        <v>7</v>
      </c>
      <c r="C10" s="18">
        <v>8</v>
      </c>
      <c r="D10" s="18">
        <v>8</v>
      </c>
      <c r="E10" s="18">
        <v>8</v>
      </c>
      <c r="F10" s="18">
        <v>8</v>
      </c>
      <c r="G10" s="18">
        <v>8</v>
      </c>
      <c r="H10" s="18"/>
      <c r="J10" s="18">
        <f t="shared" si="0"/>
        <v>40</v>
      </c>
    </row>
    <row r="11" spans="1:10">
      <c r="A11" s="18" t="s">
        <v>257</v>
      </c>
      <c r="B11" s="18">
        <v>8</v>
      </c>
      <c r="C11" s="18">
        <v>3.5</v>
      </c>
      <c r="D11" s="18">
        <v>8</v>
      </c>
      <c r="E11" s="18">
        <v>7</v>
      </c>
      <c r="F11" s="18">
        <v>7.5</v>
      </c>
      <c r="G11" s="18">
        <v>9</v>
      </c>
      <c r="H11" s="18"/>
      <c r="J11" s="18">
        <f t="shared" si="0"/>
        <v>35</v>
      </c>
    </row>
    <row r="12" spans="1:10">
      <c r="A12" s="18" t="s">
        <v>258</v>
      </c>
      <c r="B12" s="18">
        <v>9</v>
      </c>
      <c r="C12" s="18">
        <v>10</v>
      </c>
      <c r="D12" s="18">
        <v>9</v>
      </c>
      <c r="E12" s="18">
        <v>9</v>
      </c>
      <c r="F12" s="18">
        <v>7</v>
      </c>
      <c r="G12" s="18">
        <v>2</v>
      </c>
      <c r="H12" s="18"/>
      <c r="J12" s="18">
        <f t="shared" si="0"/>
        <v>37</v>
      </c>
    </row>
    <row r="13" spans="1:10">
      <c r="A13" s="18" t="s">
        <v>259</v>
      </c>
      <c r="B13" s="18">
        <v>10</v>
      </c>
      <c r="C13" s="18">
        <v>1</v>
      </c>
      <c r="D13" s="18">
        <v>9</v>
      </c>
      <c r="E13" s="18">
        <v>6</v>
      </c>
      <c r="F13" s="18">
        <v>8</v>
      </c>
      <c r="G13" s="18">
        <v>8</v>
      </c>
      <c r="H13" s="18"/>
      <c r="J13" s="18">
        <f t="shared" si="0"/>
        <v>32</v>
      </c>
    </row>
    <row r="14" spans="1:10">
      <c r="A14" s="18" t="s">
        <v>260</v>
      </c>
      <c r="B14" s="18">
        <v>11</v>
      </c>
      <c r="C14" s="18">
        <v>4</v>
      </c>
      <c r="D14" s="18">
        <v>4</v>
      </c>
      <c r="E14" s="18">
        <v>3</v>
      </c>
      <c r="F14" s="18">
        <v>8</v>
      </c>
      <c r="G14" s="18">
        <v>7</v>
      </c>
      <c r="H14" s="18"/>
      <c r="J14" s="18">
        <f t="shared" si="0"/>
        <v>26</v>
      </c>
    </row>
    <row r="15" spans="1:10">
      <c r="A15" s="18" t="s">
        <v>261</v>
      </c>
      <c r="B15" s="18">
        <v>12</v>
      </c>
      <c r="C15" s="18">
        <v>6</v>
      </c>
      <c r="D15" s="18">
        <v>6</v>
      </c>
      <c r="E15" s="18">
        <v>5</v>
      </c>
      <c r="F15" s="18">
        <v>8</v>
      </c>
      <c r="G15" s="18">
        <v>4</v>
      </c>
      <c r="H15" s="18"/>
      <c r="J15" s="18">
        <f t="shared" si="0"/>
        <v>29</v>
      </c>
    </row>
    <row r="16" spans="1:10">
      <c r="A16" s="18" t="s">
        <v>262</v>
      </c>
      <c r="B16" s="18">
        <v>13</v>
      </c>
      <c r="C16" s="18">
        <v>8</v>
      </c>
      <c r="D16" s="18">
        <v>8</v>
      </c>
      <c r="E16" s="18">
        <v>8</v>
      </c>
      <c r="F16" s="18">
        <v>8</v>
      </c>
      <c r="G16" s="18">
        <v>8</v>
      </c>
      <c r="H16" s="18"/>
      <c r="J16" s="18">
        <f t="shared" si="0"/>
        <v>40</v>
      </c>
    </row>
    <row r="17" spans="1:9">
      <c r="B17" s="31"/>
      <c r="C17" s="31"/>
      <c r="D17" s="31"/>
      <c r="E17" s="31"/>
      <c r="F17" s="31"/>
      <c r="G17" s="32"/>
      <c r="H17" s="32"/>
      <c r="I17" s="31"/>
    </row>
    <row r="18" spans="1:9" ht="18.75">
      <c r="A18" s="51" t="s">
        <v>263</v>
      </c>
      <c r="B18" s="52"/>
    </row>
    <row r="20" spans="1:9">
      <c r="A20" s="34" t="s">
        <v>264</v>
      </c>
      <c r="B20" s="35">
        <v>1.5</v>
      </c>
    </row>
    <row r="21" spans="1:9">
      <c r="A21" s="36" t="s">
        <v>265</v>
      </c>
      <c r="B21" s="37">
        <v>2</v>
      </c>
    </row>
    <row r="22" spans="1:9">
      <c r="A22" s="38" t="s">
        <v>266</v>
      </c>
      <c r="B22" s="39">
        <v>2.5</v>
      </c>
    </row>
  </sheetData>
  <mergeCells count="3">
    <mergeCell ref="A1:D1"/>
    <mergeCell ref="A2:J2"/>
    <mergeCell ref="A18:B1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03A5-31FD-47A0-B69A-158D81F4B4E2}">
  <dimension ref="A1:F48"/>
  <sheetViews>
    <sheetView workbookViewId="0">
      <selection activeCell="M29" sqref="M29"/>
    </sheetView>
  </sheetViews>
  <sheetFormatPr defaultRowHeight="14.25"/>
  <cols>
    <col min="1" max="1" width="11.25" customWidth="1"/>
    <col min="2" max="2" width="24.375" bestFit="1" customWidth="1"/>
    <col min="3" max="3" width="32.75" customWidth="1"/>
    <col min="4" max="4" width="11.25" bestFit="1" customWidth="1"/>
    <col min="5" max="5" width="11.375" customWidth="1"/>
    <col min="6" max="6" width="11.375" style="11" customWidth="1"/>
  </cols>
  <sheetData>
    <row r="1" spans="1:6" ht="34.5">
      <c r="A1" s="41" t="s">
        <v>33</v>
      </c>
      <c r="B1" s="41"/>
      <c r="C1" s="41"/>
      <c r="D1" s="41"/>
      <c r="E1" s="41"/>
      <c r="F1" s="41"/>
    </row>
    <row r="3" spans="1:6">
      <c r="A3" s="5" t="s">
        <v>34</v>
      </c>
      <c r="B3" s="5" t="s">
        <v>35</v>
      </c>
      <c r="C3" s="5" t="s">
        <v>36</v>
      </c>
      <c r="D3" s="5" t="s">
        <v>37</v>
      </c>
      <c r="E3" s="5" t="s">
        <v>38</v>
      </c>
      <c r="F3" s="6" t="s">
        <v>39</v>
      </c>
    </row>
    <row r="4" spans="1:6">
      <c r="A4">
        <v>110562</v>
      </c>
      <c r="B4" t="s">
        <v>40</v>
      </c>
      <c r="C4" t="s">
        <v>41</v>
      </c>
      <c r="D4">
        <v>10</v>
      </c>
      <c r="E4" s="7">
        <v>24.99</v>
      </c>
      <c r="F4" s="7">
        <f>D4*E4</f>
        <v>249.89999999999998</v>
      </c>
    </row>
    <row r="5" spans="1:6">
      <c r="A5">
        <v>110563</v>
      </c>
      <c r="B5" t="s">
        <v>40</v>
      </c>
      <c r="C5" t="s">
        <v>42</v>
      </c>
      <c r="D5">
        <v>7</v>
      </c>
      <c r="E5" s="7">
        <v>29.99</v>
      </c>
      <c r="F5" s="7">
        <f t="shared" ref="F5:F25" si="0">D5*E5</f>
        <v>209.92999999999998</v>
      </c>
    </row>
    <row r="6" spans="1:6">
      <c r="A6">
        <v>110564</v>
      </c>
      <c r="B6" t="s">
        <v>40</v>
      </c>
      <c r="C6" t="s">
        <v>43</v>
      </c>
      <c r="D6">
        <v>10</v>
      </c>
      <c r="E6" s="7">
        <v>19.989999999999998</v>
      </c>
      <c r="F6" s="7">
        <f t="shared" si="0"/>
        <v>199.89999999999998</v>
      </c>
    </row>
    <row r="7" spans="1:6">
      <c r="A7">
        <v>110565</v>
      </c>
      <c r="B7" t="s">
        <v>40</v>
      </c>
      <c r="C7" t="s">
        <v>44</v>
      </c>
      <c r="D7">
        <v>8</v>
      </c>
      <c r="E7" s="7">
        <v>24.99</v>
      </c>
      <c r="F7" s="7">
        <f t="shared" si="0"/>
        <v>199.92</v>
      </c>
    </row>
    <row r="8" spans="1:6">
      <c r="A8">
        <v>110566</v>
      </c>
      <c r="B8" t="s">
        <v>45</v>
      </c>
      <c r="C8" t="s">
        <v>46</v>
      </c>
      <c r="D8">
        <v>15</v>
      </c>
      <c r="E8" s="7">
        <v>34.99</v>
      </c>
      <c r="F8" s="7">
        <f t="shared" si="0"/>
        <v>524.85</v>
      </c>
    </row>
    <row r="9" spans="1:6">
      <c r="A9">
        <v>110567</v>
      </c>
      <c r="B9" t="s">
        <v>45</v>
      </c>
      <c r="C9" t="s">
        <v>47</v>
      </c>
      <c r="D9">
        <v>9</v>
      </c>
      <c r="E9" s="7">
        <v>39.99</v>
      </c>
      <c r="F9" s="7">
        <f t="shared" si="0"/>
        <v>359.91</v>
      </c>
    </row>
    <row r="10" spans="1:6">
      <c r="A10">
        <v>110568</v>
      </c>
      <c r="B10" t="s">
        <v>45</v>
      </c>
      <c r="C10" t="s">
        <v>48</v>
      </c>
      <c r="D10">
        <v>3</v>
      </c>
      <c r="E10" s="7">
        <v>37.99</v>
      </c>
      <c r="F10" s="7">
        <f t="shared" si="0"/>
        <v>113.97</v>
      </c>
    </row>
    <row r="11" spans="1:6">
      <c r="A11">
        <v>110569</v>
      </c>
      <c r="B11" t="s">
        <v>45</v>
      </c>
      <c r="C11" t="s">
        <v>49</v>
      </c>
      <c r="D11">
        <v>5</v>
      </c>
      <c r="E11" s="7">
        <v>37.99</v>
      </c>
      <c r="F11" s="7">
        <f t="shared" si="0"/>
        <v>189.95000000000002</v>
      </c>
    </row>
    <row r="12" spans="1:6">
      <c r="A12">
        <v>110570</v>
      </c>
      <c r="B12" t="s">
        <v>45</v>
      </c>
      <c r="C12" t="s">
        <v>50</v>
      </c>
      <c r="D12">
        <v>2</v>
      </c>
      <c r="E12" s="7">
        <v>45.99</v>
      </c>
      <c r="F12" s="7">
        <f t="shared" si="0"/>
        <v>91.98</v>
      </c>
    </row>
    <row r="13" spans="1:6">
      <c r="A13">
        <v>110571</v>
      </c>
      <c r="B13" t="s">
        <v>51</v>
      </c>
      <c r="C13" t="s">
        <v>52</v>
      </c>
      <c r="D13">
        <v>15</v>
      </c>
      <c r="E13" s="7">
        <v>29.99</v>
      </c>
      <c r="F13" s="7">
        <f t="shared" si="0"/>
        <v>449.84999999999997</v>
      </c>
    </row>
    <row r="14" spans="1:6">
      <c r="A14">
        <v>110572</v>
      </c>
      <c r="B14" t="s">
        <v>51</v>
      </c>
      <c r="C14" t="s">
        <v>53</v>
      </c>
      <c r="D14">
        <v>10</v>
      </c>
      <c r="E14" s="7">
        <v>32.99</v>
      </c>
      <c r="F14" s="7">
        <f t="shared" si="0"/>
        <v>329.90000000000003</v>
      </c>
    </row>
    <row r="15" spans="1:6">
      <c r="A15">
        <v>110573</v>
      </c>
      <c r="B15" t="s">
        <v>51</v>
      </c>
      <c r="C15" t="s">
        <v>54</v>
      </c>
      <c r="D15">
        <v>3</v>
      </c>
      <c r="E15" s="7">
        <v>32.99</v>
      </c>
      <c r="F15" s="7">
        <f t="shared" si="0"/>
        <v>98.97</v>
      </c>
    </row>
    <row r="16" spans="1:6">
      <c r="A16">
        <v>110574</v>
      </c>
      <c r="B16" t="s">
        <v>51</v>
      </c>
      <c r="C16" t="s">
        <v>55</v>
      </c>
      <c r="D16">
        <v>1</v>
      </c>
      <c r="E16" s="7">
        <v>31.99</v>
      </c>
      <c r="F16" s="7">
        <f t="shared" si="0"/>
        <v>31.99</v>
      </c>
    </row>
    <row r="17" spans="1:6">
      <c r="A17">
        <v>110575</v>
      </c>
      <c r="B17" t="s">
        <v>51</v>
      </c>
      <c r="C17" t="s">
        <v>56</v>
      </c>
      <c r="D17">
        <v>3</v>
      </c>
      <c r="E17" s="7">
        <v>36.99</v>
      </c>
      <c r="F17" s="7">
        <f t="shared" si="0"/>
        <v>110.97</v>
      </c>
    </row>
    <row r="18" spans="1:6">
      <c r="A18">
        <v>80433</v>
      </c>
      <c r="B18" t="s">
        <v>57</v>
      </c>
      <c r="C18" t="s">
        <v>58</v>
      </c>
      <c r="D18">
        <v>5</v>
      </c>
      <c r="E18" s="7">
        <v>19.989999999999998</v>
      </c>
      <c r="F18" s="7">
        <f t="shared" si="0"/>
        <v>99.949999999999989</v>
      </c>
    </row>
    <row r="19" spans="1:6">
      <c r="A19">
        <v>80434</v>
      </c>
      <c r="B19" t="s">
        <v>57</v>
      </c>
      <c r="C19" t="s">
        <v>59</v>
      </c>
      <c r="D19">
        <v>6</v>
      </c>
      <c r="E19" s="7">
        <v>19.989999999999998</v>
      </c>
      <c r="F19" s="7">
        <f t="shared" si="0"/>
        <v>119.94</v>
      </c>
    </row>
    <row r="20" spans="1:6">
      <c r="A20">
        <v>80435</v>
      </c>
      <c r="B20" t="s">
        <v>57</v>
      </c>
      <c r="C20" t="s">
        <v>60</v>
      </c>
      <c r="D20">
        <v>3</v>
      </c>
      <c r="E20" s="7">
        <v>14.99</v>
      </c>
      <c r="F20" s="7">
        <f t="shared" si="0"/>
        <v>44.97</v>
      </c>
    </row>
    <row r="21" spans="1:6">
      <c r="A21">
        <v>80436</v>
      </c>
      <c r="B21" t="s">
        <v>57</v>
      </c>
      <c r="C21" t="s">
        <v>61</v>
      </c>
      <c r="D21">
        <v>5</v>
      </c>
      <c r="E21" s="7">
        <v>39.99</v>
      </c>
      <c r="F21" s="7">
        <f t="shared" si="0"/>
        <v>199.95000000000002</v>
      </c>
    </row>
    <row r="22" spans="1:6">
      <c r="A22">
        <v>80437</v>
      </c>
      <c r="B22" t="s">
        <v>57</v>
      </c>
      <c r="C22" t="s">
        <v>62</v>
      </c>
      <c r="D22">
        <v>5</v>
      </c>
      <c r="E22" s="7">
        <v>37.99</v>
      </c>
      <c r="F22" s="7">
        <f t="shared" si="0"/>
        <v>189.95000000000002</v>
      </c>
    </row>
    <row r="23" spans="1:6">
      <c r="A23">
        <v>80438</v>
      </c>
      <c r="B23" t="s">
        <v>57</v>
      </c>
      <c r="C23" t="s">
        <v>63</v>
      </c>
      <c r="D23">
        <v>4</v>
      </c>
      <c r="E23" s="7">
        <v>22.99</v>
      </c>
      <c r="F23" s="7">
        <f t="shared" si="0"/>
        <v>91.96</v>
      </c>
    </row>
    <row r="24" spans="1:6">
      <c r="A24">
        <v>80439</v>
      </c>
      <c r="B24" t="s">
        <v>57</v>
      </c>
      <c r="C24" s="8" t="s">
        <v>64</v>
      </c>
      <c r="D24">
        <v>2</v>
      </c>
      <c r="E24" s="7">
        <v>26.99</v>
      </c>
      <c r="F24" s="7">
        <f t="shared" si="0"/>
        <v>53.98</v>
      </c>
    </row>
    <row r="25" spans="1:6">
      <c r="A25">
        <v>80440</v>
      </c>
      <c r="B25" t="s">
        <v>57</v>
      </c>
      <c r="C25" t="s">
        <v>65</v>
      </c>
      <c r="D25">
        <v>5</v>
      </c>
      <c r="E25" s="7">
        <v>25.99</v>
      </c>
      <c r="F25" s="7">
        <f t="shared" si="0"/>
        <v>129.94999999999999</v>
      </c>
    </row>
    <row r="27" spans="1:6">
      <c r="B27" s="9" t="s">
        <v>66</v>
      </c>
      <c r="C27" s="10" t="s">
        <v>67</v>
      </c>
    </row>
    <row r="30" spans="1:6">
      <c r="B30" s="42" t="s">
        <v>68</v>
      </c>
      <c r="C30" s="43"/>
    </row>
    <row r="31" spans="1:6">
      <c r="B31" s="12" t="s">
        <v>40</v>
      </c>
      <c r="C31" s="13">
        <f>SUMIF(B4:B25,"Hix Filhote de Cães/Gato",F4:F25)</f>
        <v>859.64999999999986</v>
      </c>
    </row>
    <row r="32" spans="1:6">
      <c r="B32" s="12" t="s">
        <v>45</v>
      </c>
      <c r="C32" s="13">
        <f>SUMIF(B4:B25,"Hix Cães",F4:F25)</f>
        <v>1280.6600000000001</v>
      </c>
    </row>
    <row r="33" spans="2:5">
      <c r="B33" s="12" t="s">
        <v>69</v>
      </c>
      <c r="C33" s="13">
        <f>SUMIF(B4:B25,"Hix Gato",F4:F25)</f>
        <v>1021.6800000000001</v>
      </c>
    </row>
    <row r="34" spans="2:5">
      <c r="B34" s="14" t="s">
        <v>57</v>
      </c>
      <c r="C34" s="15">
        <f>SUMIF(B4:B25,"Pecuária",F4:F25)</f>
        <v>930.65000000000009</v>
      </c>
    </row>
    <row r="45" spans="2:5">
      <c r="C45" s="10"/>
      <c r="E45" s="11"/>
    </row>
    <row r="48" spans="2:5">
      <c r="B48" s="9"/>
    </row>
  </sheetData>
  <mergeCells count="2">
    <mergeCell ref="A1:F1"/>
    <mergeCell ref="B30:C30"/>
  </mergeCells>
  <hyperlinks>
    <hyperlink ref="C27" location="'Organic Feed'!A1" display="Organic Foods Available Seasonally " xr:uid="{A2507BB3-D2D2-44EA-A1C4-3EDD41CB191D}"/>
  </hyperlinks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9"/>
  <sheetViews>
    <sheetView workbookViewId="0">
      <selection activeCell="E1" sqref="E1"/>
    </sheetView>
  </sheetViews>
  <sheetFormatPr defaultRowHeight="14.25"/>
  <cols>
    <col min="1" max="1" width="16.625" customWidth="1"/>
    <col min="2" max="2" width="26.25" customWidth="1"/>
    <col min="3" max="3" width="10.5" customWidth="1"/>
    <col min="4" max="4" width="11.5" customWidth="1"/>
  </cols>
  <sheetData>
    <row r="2" spans="1:4">
      <c r="A2">
        <v>10</v>
      </c>
      <c r="B2" t="s">
        <v>0</v>
      </c>
      <c r="C2">
        <v>695</v>
      </c>
      <c r="D2">
        <v>3465</v>
      </c>
    </row>
    <row r="3" spans="1:4">
      <c r="A3">
        <v>11</v>
      </c>
      <c r="B3" t="s">
        <v>1</v>
      </c>
      <c r="C3">
        <v>895</v>
      </c>
      <c r="D3">
        <v>4865</v>
      </c>
    </row>
    <row r="4" spans="1:4">
      <c r="A4">
        <v>14</v>
      </c>
      <c r="B4" t="s">
        <v>2</v>
      </c>
      <c r="C4">
        <v>995</v>
      </c>
      <c r="D4">
        <v>5565</v>
      </c>
    </row>
    <row r="5" spans="1:4">
      <c r="A5">
        <v>16</v>
      </c>
      <c r="B5" t="s">
        <v>3</v>
      </c>
      <c r="C5">
        <v>1395</v>
      </c>
      <c r="D5">
        <v>7665</v>
      </c>
    </row>
    <row r="6" spans="1:4">
      <c r="A6">
        <v>18</v>
      </c>
      <c r="B6" t="s">
        <v>4</v>
      </c>
      <c r="C6">
        <v>1595</v>
      </c>
      <c r="D6">
        <v>8365</v>
      </c>
    </row>
    <row r="7" spans="1:4">
      <c r="A7">
        <v>2</v>
      </c>
      <c r="B7" t="s">
        <v>5</v>
      </c>
      <c r="C7">
        <v>175</v>
      </c>
      <c r="D7">
        <v>1120</v>
      </c>
    </row>
    <row r="8" spans="1:4">
      <c r="A8">
        <v>3</v>
      </c>
      <c r="B8" t="s">
        <v>6</v>
      </c>
      <c r="C8">
        <v>185</v>
      </c>
      <c r="D8">
        <v>1155</v>
      </c>
    </row>
    <row r="9" spans="1:4">
      <c r="A9">
        <v>3</v>
      </c>
      <c r="B9" t="s">
        <v>7</v>
      </c>
      <c r="C9">
        <v>285</v>
      </c>
      <c r="D9">
        <v>1750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C64A-02E2-461A-88C9-450597837ED4}">
  <dimension ref="A1:F10"/>
  <sheetViews>
    <sheetView tabSelected="1" view="pageLayout" zoomScaleNormal="100" workbookViewId="0">
      <selection activeCell="E17" sqref="E17"/>
    </sheetView>
  </sheetViews>
  <sheetFormatPr defaultRowHeight="14.25"/>
  <cols>
    <col min="1" max="1" width="11.25" customWidth="1"/>
    <col min="2" max="2" width="14.75" bestFit="1" customWidth="1"/>
    <col min="3" max="3" width="36.125" bestFit="1" customWidth="1"/>
    <col min="4" max="4" width="8.625" customWidth="1"/>
    <col min="5" max="6" width="11.375" customWidth="1"/>
  </cols>
  <sheetData>
    <row r="1" spans="1:6" ht="34.5">
      <c r="A1" s="41" t="s">
        <v>33</v>
      </c>
      <c r="B1" s="41"/>
      <c r="C1" s="41"/>
      <c r="D1" s="41"/>
      <c r="E1" s="41"/>
      <c r="F1" s="41"/>
    </row>
    <row r="2" spans="1:6">
      <c r="F2" s="11"/>
    </row>
    <row r="3" spans="1:6">
      <c r="A3" s="5" t="s">
        <v>34</v>
      </c>
      <c r="B3" s="5" t="s">
        <v>35</v>
      </c>
      <c r="C3" s="5" t="s">
        <v>36</v>
      </c>
      <c r="D3" s="5" t="s">
        <v>37</v>
      </c>
      <c r="E3" s="5" t="s">
        <v>38</v>
      </c>
      <c r="F3" s="6" t="s">
        <v>39</v>
      </c>
    </row>
    <row r="4" spans="1:6">
      <c r="A4">
        <v>100814</v>
      </c>
      <c r="B4" t="s">
        <v>70</v>
      </c>
      <c r="C4" t="s">
        <v>71</v>
      </c>
      <c r="D4">
        <v>3</v>
      </c>
      <c r="E4" s="7">
        <v>35.99</v>
      </c>
      <c r="F4" s="7">
        <f t="shared" ref="F4:F10" si="0">D4*E4</f>
        <v>107.97</v>
      </c>
    </row>
    <row r="5" spans="1:6">
      <c r="A5">
        <v>100814</v>
      </c>
      <c r="B5" t="s">
        <v>70</v>
      </c>
      <c r="C5" t="s">
        <v>72</v>
      </c>
      <c r="D5">
        <v>3</v>
      </c>
      <c r="E5" s="7">
        <v>35.99</v>
      </c>
      <c r="F5" s="7">
        <f t="shared" si="0"/>
        <v>107.97</v>
      </c>
    </row>
    <row r="6" spans="1:6">
      <c r="A6">
        <v>100814</v>
      </c>
      <c r="B6" t="s">
        <v>70</v>
      </c>
      <c r="C6" t="s">
        <v>73</v>
      </c>
      <c r="D6">
        <v>7</v>
      </c>
      <c r="E6" s="7">
        <v>39.99</v>
      </c>
      <c r="F6" s="7">
        <f t="shared" si="0"/>
        <v>279.93</v>
      </c>
    </row>
    <row r="7" spans="1:6">
      <c r="A7">
        <v>100814</v>
      </c>
      <c r="B7" t="s">
        <v>70</v>
      </c>
      <c r="C7" t="s">
        <v>74</v>
      </c>
      <c r="D7">
        <v>4</v>
      </c>
      <c r="E7" s="7">
        <v>39.99</v>
      </c>
      <c r="F7" s="7">
        <f t="shared" si="0"/>
        <v>159.96</v>
      </c>
    </row>
    <row r="8" spans="1:6">
      <c r="A8">
        <v>100814</v>
      </c>
      <c r="B8" t="s">
        <v>70</v>
      </c>
      <c r="C8" t="s">
        <v>75</v>
      </c>
      <c r="D8">
        <v>8</v>
      </c>
      <c r="E8" s="7">
        <v>54.99</v>
      </c>
      <c r="F8" s="7">
        <f t="shared" si="0"/>
        <v>439.92</v>
      </c>
    </row>
    <row r="9" spans="1:6">
      <c r="A9">
        <v>100814</v>
      </c>
      <c r="B9" t="s">
        <v>70</v>
      </c>
      <c r="C9" t="s">
        <v>76</v>
      </c>
      <c r="D9">
        <v>8</v>
      </c>
      <c r="E9" s="7">
        <v>52.99</v>
      </c>
      <c r="F9" s="7">
        <f t="shared" si="0"/>
        <v>423.92</v>
      </c>
    </row>
    <row r="10" spans="1:6">
      <c r="A10">
        <v>100814</v>
      </c>
      <c r="B10" t="s">
        <v>70</v>
      </c>
      <c r="C10" t="s">
        <v>77</v>
      </c>
      <c r="D10">
        <v>8</v>
      </c>
      <c r="E10" s="7">
        <v>59.99</v>
      </c>
      <c r="F10" s="7">
        <f t="shared" si="0"/>
        <v>479.92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FF02-DA56-4C0A-A5CC-CBF4CCFF37E3}">
  <dimension ref="A1:G26"/>
  <sheetViews>
    <sheetView workbookViewId="0">
      <selection activeCell="N13" sqref="N13"/>
    </sheetView>
  </sheetViews>
  <sheetFormatPr defaultRowHeight="14.25"/>
  <cols>
    <col min="1" max="1" width="27.625" customWidth="1"/>
    <col min="2" max="2" width="9.625" customWidth="1"/>
    <col min="3" max="3" width="10.5" bestFit="1" customWidth="1"/>
    <col min="4" max="5" width="9.625" customWidth="1"/>
    <col min="7" max="7" width="7.75" customWidth="1"/>
  </cols>
  <sheetData>
    <row r="1" spans="1:7" ht="72.599999999999994" customHeight="1">
      <c r="A1" s="44" t="s">
        <v>78</v>
      </c>
      <c r="B1" s="45"/>
      <c r="C1" s="45"/>
      <c r="D1" s="45"/>
      <c r="E1" s="45"/>
      <c r="F1" s="45"/>
      <c r="G1" s="45"/>
    </row>
    <row r="2" spans="1:7">
      <c r="A2" t="s">
        <v>79</v>
      </c>
    </row>
    <row r="3" spans="1:7">
      <c r="A3" t="s">
        <v>80</v>
      </c>
      <c r="B3" t="s">
        <v>81</v>
      </c>
      <c r="C3" t="s">
        <v>82</v>
      </c>
      <c r="D3" t="s">
        <v>38</v>
      </c>
      <c r="E3" t="s">
        <v>83</v>
      </c>
    </row>
    <row r="4" spans="1:7">
      <c r="A4" t="s">
        <v>84</v>
      </c>
      <c r="B4" s="16">
        <v>2.3199999999999998</v>
      </c>
      <c r="C4" s="16">
        <v>1.8</v>
      </c>
      <c r="D4" s="16">
        <v>6.5</v>
      </c>
      <c r="E4" s="16">
        <v>4.18</v>
      </c>
    </row>
    <row r="5" spans="1:7">
      <c r="A5" t="s">
        <v>85</v>
      </c>
      <c r="B5" s="16">
        <v>3.25</v>
      </c>
      <c r="C5" s="16">
        <v>0.96</v>
      </c>
      <c r="D5" s="16">
        <v>6.37</v>
      </c>
      <c r="E5" s="16">
        <v>3.12</v>
      </c>
    </row>
    <row r="6" spans="1:7">
      <c r="A6" t="s">
        <v>86</v>
      </c>
      <c r="B6" s="16">
        <v>2.56</v>
      </c>
      <c r="C6" s="16">
        <v>1.28</v>
      </c>
      <c r="D6" s="16">
        <v>5.84</v>
      </c>
      <c r="E6" s="16">
        <v>3.28</v>
      </c>
    </row>
    <row r="7" spans="1:7">
      <c r="A7" t="s">
        <v>87</v>
      </c>
      <c r="B7" s="16">
        <v>2.59</v>
      </c>
      <c r="C7" s="16">
        <v>1.25</v>
      </c>
      <c r="D7" s="16">
        <v>5.83</v>
      </c>
      <c r="E7" s="16">
        <v>3.24</v>
      </c>
    </row>
    <row r="8" spans="1:7">
      <c r="A8" t="s">
        <v>88</v>
      </c>
      <c r="B8" s="16">
        <v>2.0499999999999998</v>
      </c>
      <c r="C8" s="16">
        <v>1.8</v>
      </c>
      <c r="D8" s="16">
        <v>5.74</v>
      </c>
      <c r="E8" s="16">
        <v>3.69</v>
      </c>
    </row>
    <row r="9" spans="1:7">
      <c r="A9" t="s">
        <v>89</v>
      </c>
      <c r="B9" s="16">
        <v>2.14</v>
      </c>
      <c r="C9" s="16">
        <v>1.65</v>
      </c>
      <c r="D9" s="16">
        <v>5.68</v>
      </c>
      <c r="E9" s="16">
        <v>3.54</v>
      </c>
    </row>
    <row r="10" spans="1:7">
      <c r="A10" t="s">
        <v>90</v>
      </c>
      <c r="B10" s="16">
        <v>1.98</v>
      </c>
      <c r="C10" s="16">
        <v>1.8</v>
      </c>
      <c r="D10" s="16">
        <v>5.55</v>
      </c>
      <c r="E10" s="16">
        <v>3.57</v>
      </c>
    </row>
    <row r="11" spans="1:7">
      <c r="A11" t="s">
        <v>91</v>
      </c>
      <c r="B11" s="16">
        <v>2.2799999999999998</v>
      </c>
      <c r="C11" s="16">
        <v>1.34</v>
      </c>
      <c r="D11" s="16">
        <v>5.34</v>
      </c>
      <c r="E11" s="16">
        <v>3.06</v>
      </c>
    </row>
    <row r="12" spans="1:7">
      <c r="A12" t="s">
        <v>92</v>
      </c>
      <c r="B12" s="16">
        <v>2.36</v>
      </c>
      <c r="C12" s="16">
        <v>1.2</v>
      </c>
      <c r="D12" s="16">
        <v>5.2</v>
      </c>
      <c r="E12" s="16">
        <v>2.84</v>
      </c>
    </row>
    <row r="13" spans="1:7">
      <c r="A13" t="s">
        <v>93</v>
      </c>
      <c r="B13" s="16">
        <v>1.78</v>
      </c>
      <c r="C13" s="16">
        <v>1.8</v>
      </c>
      <c r="D13" s="16">
        <v>4.99</v>
      </c>
      <c r="E13" s="16">
        <v>3.21</v>
      </c>
    </row>
    <row r="14" spans="1:7">
      <c r="A14" t="s">
        <v>94</v>
      </c>
      <c r="B14" s="16">
        <v>1.77</v>
      </c>
      <c r="C14" s="16">
        <v>1.8</v>
      </c>
      <c r="D14" s="16">
        <v>4.96</v>
      </c>
      <c r="E14" s="16">
        <v>3.19</v>
      </c>
    </row>
    <row r="15" spans="1:7">
      <c r="A15" t="s">
        <v>95</v>
      </c>
      <c r="B15" s="16">
        <v>1.76</v>
      </c>
      <c r="C15" s="16">
        <v>1.8</v>
      </c>
      <c r="D15" s="16">
        <v>4.93</v>
      </c>
      <c r="E15" s="16">
        <v>3.17</v>
      </c>
    </row>
    <row r="16" spans="1:7">
      <c r="A16" t="s">
        <v>88</v>
      </c>
      <c r="B16" s="16">
        <v>1.79</v>
      </c>
      <c r="C16" s="16">
        <v>1.5</v>
      </c>
      <c r="D16" s="16">
        <v>4.4800000000000004</v>
      </c>
      <c r="E16" s="16">
        <v>2.69</v>
      </c>
    </row>
    <row r="17" spans="1:5">
      <c r="A17" t="s">
        <v>96</v>
      </c>
      <c r="B17" s="16">
        <v>1.54</v>
      </c>
      <c r="C17" s="16">
        <v>1.8</v>
      </c>
      <c r="D17" s="16">
        <v>4.32</v>
      </c>
      <c r="E17" s="16">
        <v>2.78</v>
      </c>
    </row>
    <row r="18" spans="1:5">
      <c r="A18" t="s">
        <v>97</v>
      </c>
      <c r="B18" s="16">
        <v>1.46</v>
      </c>
      <c r="C18" s="16">
        <v>1.8</v>
      </c>
      <c r="D18" s="16">
        <v>4.09</v>
      </c>
      <c r="E18" s="16">
        <v>2.63</v>
      </c>
    </row>
    <row r="19" spans="1:5">
      <c r="A19" t="s">
        <v>98</v>
      </c>
      <c r="B19" s="16">
        <v>1.35</v>
      </c>
      <c r="C19" s="16">
        <v>1.8</v>
      </c>
      <c r="D19" s="16">
        <v>3.78</v>
      </c>
      <c r="E19" s="16">
        <v>2.4300000000000002</v>
      </c>
    </row>
    <row r="20" spans="1:5">
      <c r="A20" t="s">
        <v>99</v>
      </c>
      <c r="B20" s="16">
        <v>1.28</v>
      </c>
      <c r="C20" s="16">
        <v>1.8</v>
      </c>
      <c r="D20" s="16">
        <v>3.59</v>
      </c>
      <c r="E20" s="16">
        <v>2.31</v>
      </c>
    </row>
    <row r="21" spans="1:5">
      <c r="A21" t="s">
        <v>100</v>
      </c>
      <c r="B21" s="16">
        <v>1.25</v>
      </c>
      <c r="C21" s="16">
        <v>1.8</v>
      </c>
      <c r="D21" s="16">
        <v>3.5</v>
      </c>
      <c r="E21" s="16">
        <v>2.25</v>
      </c>
    </row>
    <row r="22" spans="1:5">
      <c r="A22" t="s">
        <v>101</v>
      </c>
      <c r="B22" s="16">
        <v>1.1100000000000001</v>
      </c>
      <c r="C22" s="16">
        <v>1.8</v>
      </c>
      <c r="D22" s="16">
        <v>3.11</v>
      </c>
      <c r="E22" s="16">
        <v>2</v>
      </c>
    </row>
    <row r="23" spans="1:5">
      <c r="A23" t="s">
        <v>102</v>
      </c>
      <c r="B23" s="16">
        <v>1.5</v>
      </c>
      <c r="C23" s="16">
        <v>1.03</v>
      </c>
      <c r="D23" s="16">
        <v>3.05</v>
      </c>
      <c r="E23" s="16">
        <v>1.55</v>
      </c>
    </row>
    <row r="24" spans="1:5">
      <c r="A24" t="s">
        <v>103</v>
      </c>
      <c r="B24" s="16">
        <v>1.08</v>
      </c>
      <c r="C24" s="16">
        <v>1.8</v>
      </c>
      <c r="D24" s="16">
        <v>3.03</v>
      </c>
      <c r="E24" s="16">
        <v>1.95</v>
      </c>
    </row>
    <row r="25" spans="1:5">
      <c r="A25" t="s">
        <v>104</v>
      </c>
      <c r="B25" s="16">
        <v>0.28000000000000003</v>
      </c>
      <c r="C25" s="16">
        <v>5.86</v>
      </c>
      <c r="D25" s="16">
        <v>1.93</v>
      </c>
      <c r="E25" s="16">
        <v>1.65</v>
      </c>
    </row>
    <row r="26" spans="1:5">
      <c r="A26" t="s">
        <v>105</v>
      </c>
      <c r="B26" s="16">
        <v>0.35</v>
      </c>
      <c r="C26" s="16">
        <v>2.2999999999999998</v>
      </c>
      <c r="D26" s="16">
        <v>1.1599999999999999</v>
      </c>
      <c r="E26" s="16">
        <v>0.81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AC90-4B8F-4196-B86D-7654AFD4E3E3}">
  <dimension ref="A1:G29"/>
  <sheetViews>
    <sheetView workbookViewId="0">
      <selection activeCell="G26" sqref="G4:G26"/>
    </sheetView>
  </sheetViews>
  <sheetFormatPr defaultRowHeight="14.25"/>
  <cols>
    <col min="1" max="1" width="23" bestFit="1" customWidth="1"/>
    <col min="2" max="6" width="9.625" customWidth="1"/>
    <col min="7" max="7" width="11.75" customWidth="1"/>
  </cols>
  <sheetData>
    <row r="1" spans="1:7" ht="63.6" customHeight="1">
      <c r="A1" s="44" t="s">
        <v>78</v>
      </c>
      <c r="B1" s="45"/>
      <c r="C1" s="45"/>
      <c r="D1" s="45"/>
      <c r="E1" s="45"/>
      <c r="F1" s="45"/>
      <c r="G1" s="45"/>
    </row>
    <row r="2" spans="1:7" ht="18.75">
      <c r="A2" s="46" t="s">
        <v>106</v>
      </c>
      <c r="B2" s="47"/>
      <c r="C2" s="47"/>
      <c r="D2" s="47"/>
      <c r="E2" s="47"/>
      <c r="F2" s="47"/>
      <c r="G2" s="47"/>
    </row>
    <row r="3" spans="1:7">
      <c r="A3" s="17" t="s">
        <v>80</v>
      </c>
      <c r="B3" s="17" t="s">
        <v>81</v>
      </c>
      <c r="C3" s="17" t="s">
        <v>107</v>
      </c>
      <c r="D3" s="17" t="s">
        <v>108</v>
      </c>
      <c r="E3" s="17" t="s">
        <v>109</v>
      </c>
      <c r="F3" s="17" t="s">
        <v>110</v>
      </c>
      <c r="G3" s="17" t="s">
        <v>111</v>
      </c>
    </row>
    <row r="4" spans="1:7">
      <c r="A4" t="s">
        <v>84</v>
      </c>
      <c r="B4" s="16">
        <v>2.14</v>
      </c>
      <c r="C4" s="16">
        <v>5.68</v>
      </c>
      <c r="D4">
        <v>662</v>
      </c>
      <c r="E4" s="16">
        <f t="shared" ref="E4:E26" si="0">B4*D4</f>
        <v>1416.68</v>
      </c>
      <c r="F4" s="16">
        <f t="shared" ref="F4:F26" si="1">C4*D4</f>
        <v>3760.16</v>
      </c>
      <c r="G4" s="16">
        <f t="shared" ref="G4:G26" si="2">F4-E4</f>
        <v>2343.4799999999996</v>
      </c>
    </row>
    <row r="5" spans="1:7">
      <c r="A5" t="s">
        <v>85</v>
      </c>
      <c r="B5" s="16">
        <v>2.36</v>
      </c>
      <c r="C5" s="16">
        <v>5.2</v>
      </c>
      <c r="D5">
        <v>592</v>
      </c>
      <c r="E5" s="16">
        <f t="shared" si="0"/>
        <v>1397.12</v>
      </c>
      <c r="F5" s="16">
        <f t="shared" si="1"/>
        <v>3078.4</v>
      </c>
      <c r="G5" s="16">
        <f t="shared" si="2"/>
        <v>1681.2800000000002</v>
      </c>
    </row>
    <row r="6" spans="1:7">
      <c r="A6" t="s">
        <v>86</v>
      </c>
      <c r="B6" s="16">
        <v>2.59</v>
      </c>
      <c r="C6" s="16">
        <v>5.83</v>
      </c>
      <c r="D6">
        <v>264</v>
      </c>
      <c r="E6" s="16">
        <f t="shared" si="0"/>
        <v>683.76</v>
      </c>
      <c r="F6" s="16">
        <f t="shared" si="1"/>
        <v>1539.1200000000001</v>
      </c>
      <c r="G6" s="16">
        <f t="shared" si="2"/>
        <v>855.36000000000013</v>
      </c>
    </row>
    <row r="7" spans="1:7">
      <c r="A7" t="s">
        <v>87</v>
      </c>
      <c r="B7" s="16">
        <v>1.78</v>
      </c>
      <c r="C7" s="16">
        <v>4.99</v>
      </c>
      <c r="D7">
        <v>264</v>
      </c>
      <c r="E7" s="16">
        <f t="shared" si="0"/>
        <v>469.92</v>
      </c>
      <c r="F7" s="16">
        <f t="shared" si="1"/>
        <v>1317.3600000000001</v>
      </c>
      <c r="G7" s="16">
        <f t="shared" si="2"/>
        <v>847.44</v>
      </c>
    </row>
    <row r="8" spans="1:7">
      <c r="A8" t="s">
        <v>88</v>
      </c>
      <c r="B8" s="16">
        <v>1.76</v>
      </c>
      <c r="C8" s="16">
        <v>4.93</v>
      </c>
      <c r="D8">
        <v>260</v>
      </c>
      <c r="E8" s="16">
        <f t="shared" si="0"/>
        <v>457.6</v>
      </c>
      <c r="F8" s="16">
        <f t="shared" si="1"/>
        <v>1281.8</v>
      </c>
      <c r="G8" s="16">
        <f t="shared" si="2"/>
        <v>824.19999999999993</v>
      </c>
    </row>
    <row r="9" spans="1:7">
      <c r="A9" t="s">
        <v>89</v>
      </c>
      <c r="B9" s="16">
        <v>1.54</v>
      </c>
      <c r="C9" s="16">
        <v>4.32</v>
      </c>
      <c r="D9">
        <v>264</v>
      </c>
      <c r="E9" s="16">
        <f t="shared" si="0"/>
        <v>406.56</v>
      </c>
      <c r="F9" s="16">
        <f t="shared" si="1"/>
        <v>1140.48</v>
      </c>
      <c r="G9" s="16">
        <f t="shared" si="2"/>
        <v>733.92000000000007</v>
      </c>
    </row>
    <row r="10" spans="1:7">
      <c r="A10" t="s">
        <v>90</v>
      </c>
      <c r="B10" s="16">
        <v>2.56</v>
      </c>
      <c r="C10" s="16">
        <v>5.84</v>
      </c>
      <c r="D10">
        <v>204</v>
      </c>
      <c r="E10" s="16">
        <f t="shared" si="0"/>
        <v>522.24</v>
      </c>
      <c r="F10" s="16">
        <f t="shared" si="1"/>
        <v>1191.3599999999999</v>
      </c>
      <c r="G10" s="16">
        <f t="shared" si="2"/>
        <v>669.11999999999989</v>
      </c>
    </row>
    <row r="11" spans="1:7">
      <c r="A11" t="s">
        <v>91</v>
      </c>
      <c r="B11" s="16">
        <v>1.46</v>
      </c>
      <c r="C11" s="16">
        <v>4.09</v>
      </c>
      <c r="D11">
        <v>233</v>
      </c>
      <c r="E11" s="16">
        <f t="shared" si="0"/>
        <v>340.18</v>
      </c>
      <c r="F11" s="16">
        <f t="shared" si="1"/>
        <v>952.96999999999991</v>
      </c>
      <c r="G11" s="16">
        <f t="shared" si="2"/>
        <v>612.79</v>
      </c>
    </row>
    <row r="12" spans="1:7">
      <c r="A12" t="s">
        <v>92</v>
      </c>
      <c r="B12" s="16">
        <v>1.28</v>
      </c>
      <c r="C12" s="16">
        <v>3.59</v>
      </c>
      <c r="D12">
        <v>260</v>
      </c>
      <c r="E12" s="16">
        <f t="shared" si="0"/>
        <v>332.8</v>
      </c>
      <c r="F12" s="16">
        <f t="shared" si="1"/>
        <v>933.4</v>
      </c>
      <c r="G12" s="16">
        <f t="shared" si="2"/>
        <v>600.59999999999991</v>
      </c>
    </row>
    <row r="13" spans="1:7">
      <c r="A13" t="s">
        <v>93</v>
      </c>
      <c r="B13" s="16">
        <v>2.3199999999999998</v>
      </c>
      <c r="C13" s="16">
        <v>6.5</v>
      </c>
      <c r="D13">
        <v>143</v>
      </c>
      <c r="E13" s="16">
        <f t="shared" si="0"/>
        <v>331.76</v>
      </c>
      <c r="F13" s="16">
        <f t="shared" si="1"/>
        <v>929.5</v>
      </c>
      <c r="G13" s="16">
        <f t="shared" si="2"/>
        <v>597.74</v>
      </c>
    </row>
    <row r="14" spans="1:7">
      <c r="A14" t="s">
        <v>94</v>
      </c>
      <c r="B14" s="16">
        <v>1.25</v>
      </c>
      <c r="C14" s="16">
        <v>3.5</v>
      </c>
      <c r="D14">
        <v>260</v>
      </c>
      <c r="E14" s="16">
        <f t="shared" si="0"/>
        <v>325</v>
      </c>
      <c r="F14" s="16">
        <f t="shared" si="1"/>
        <v>910</v>
      </c>
      <c r="G14" s="16">
        <f t="shared" si="2"/>
        <v>585</v>
      </c>
    </row>
    <row r="15" spans="1:7">
      <c r="A15" t="s">
        <v>95</v>
      </c>
      <c r="B15" s="16">
        <v>2.2799999999999998</v>
      </c>
      <c r="C15" s="16">
        <v>5.34</v>
      </c>
      <c r="D15">
        <v>178</v>
      </c>
      <c r="E15" s="16">
        <f t="shared" si="0"/>
        <v>405.84</v>
      </c>
      <c r="F15" s="16">
        <f>C15*D15</f>
        <v>950.52</v>
      </c>
      <c r="G15" s="16">
        <f t="shared" si="2"/>
        <v>544.68000000000006</v>
      </c>
    </row>
    <row r="16" spans="1:7">
      <c r="A16" t="s">
        <v>88</v>
      </c>
      <c r="B16" s="16">
        <v>0.35</v>
      </c>
      <c r="C16" s="16">
        <v>1.1599999999999999</v>
      </c>
      <c r="D16">
        <v>662</v>
      </c>
      <c r="E16" s="16">
        <f t="shared" si="0"/>
        <v>231.7</v>
      </c>
      <c r="F16" s="16">
        <f t="shared" si="1"/>
        <v>767.92</v>
      </c>
      <c r="G16" s="16">
        <f t="shared" si="2"/>
        <v>536.22</v>
      </c>
    </row>
    <row r="17" spans="1:7">
      <c r="A17" t="s">
        <v>96</v>
      </c>
      <c r="B17" s="16">
        <v>2.0499999999999998</v>
      </c>
      <c r="C17" s="16">
        <v>5.74</v>
      </c>
      <c r="D17">
        <v>140</v>
      </c>
      <c r="E17" s="16">
        <f t="shared" si="0"/>
        <v>287</v>
      </c>
      <c r="F17" s="16">
        <f t="shared" si="1"/>
        <v>803.6</v>
      </c>
      <c r="G17" s="16">
        <f t="shared" si="2"/>
        <v>516.6</v>
      </c>
    </row>
    <row r="18" spans="1:7">
      <c r="A18" t="s">
        <v>97</v>
      </c>
      <c r="B18" s="16">
        <v>1.98</v>
      </c>
      <c r="C18" s="16">
        <v>5.55</v>
      </c>
      <c r="D18">
        <v>143</v>
      </c>
      <c r="E18" s="16">
        <f t="shared" si="0"/>
        <v>283.14</v>
      </c>
      <c r="F18" s="16">
        <f t="shared" si="1"/>
        <v>793.65</v>
      </c>
      <c r="G18" s="16">
        <f t="shared" si="2"/>
        <v>510.51</v>
      </c>
    </row>
    <row r="19" spans="1:7">
      <c r="A19" t="s">
        <v>98</v>
      </c>
      <c r="B19" s="16">
        <v>3.25</v>
      </c>
      <c r="C19" s="16">
        <v>6.37</v>
      </c>
      <c r="D19">
        <v>154</v>
      </c>
      <c r="E19" s="16">
        <f t="shared" si="0"/>
        <v>500.5</v>
      </c>
      <c r="F19" s="16">
        <f t="shared" si="1"/>
        <v>980.98</v>
      </c>
      <c r="G19" s="16">
        <f t="shared" si="2"/>
        <v>480.48</v>
      </c>
    </row>
    <row r="20" spans="1:7">
      <c r="A20" t="s">
        <v>99</v>
      </c>
      <c r="B20" s="16">
        <v>1.77</v>
      </c>
      <c r="C20" s="16">
        <v>4.96</v>
      </c>
      <c r="D20">
        <v>143</v>
      </c>
      <c r="E20" s="16">
        <f t="shared" si="0"/>
        <v>253.11</v>
      </c>
      <c r="F20" s="16">
        <f t="shared" si="1"/>
        <v>709.28</v>
      </c>
      <c r="G20" s="16">
        <f t="shared" si="2"/>
        <v>456.16999999999996</v>
      </c>
    </row>
    <row r="21" spans="1:7">
      <c r="A21" t="s">
        <v>112</v>
      </c>
      <c r="B21" s="16">
        <v>1.08</v>
      </c>
      <c r="C21" s="16">
        <v>3.03</v>
      </c>
      <c r="D21">
        <v>233</v>
      </c>
      <c r="E21" s="16">
        <f t="shared" si="0"/>
        <v>251.64000000000001</v>
      </c>
      <c r="F21" s="16">
        <f t="shared" si="1"/>
        <v>705.99</v>
      </c>
      <c r="G21" s="16">
        <f t="shared" si="2"/>
        <v>454.35</v>
      </c>
    </row>
    <row r="22" spans="1:7">
      <c r="A22" t="s">
        <v>101</v>
      </c>
      <c r="B22" s="16">
        <v>1.35</v>
      </c>
      <c r="C22" s="16">
        <v>3.78</v>
      </c>
      <c r="D22">
        <v>178</v>
      </c>
      <c r="E22" s="16">
        <f t="shared" si="0"/>
        <v>240.3</v>
      </c>
      <c r="F22" s="16">
        <f t="shared" si="1"/>
        <v>672.83999999999992</v>
      </c>
      <c r="G22" s="16">
        <f t="shared" si="2"/>
        <v>432.53999999999991</v>
      </c>
    </row>
    <row r="23" spans="1:7">
      <c r="A23" t="s">
        <v>102</v>
      </c>
      <c r="B23" s="16">
        <v>1.79</v>
      </c>
      <c r="C23" s="16">
        <v>4.4800000000000004</v>
      </c>
      <c r="D23">
        <v>154</v>
      </c>
      <c r="E23" s="16">
        <f t="shared" si="0"/>
        <v>275.66000000000003</v>
      </c>
      <c r="F23" s="16">
        <f t="shared" si="1"/>
        <v>689.92000000000007</v>
      </c>
      <c r="G23" s="16">
        <f t="shared" si="2"/>
        <v>414.26000000000005</v>
      </c>
    </row>
    <row r="24" spans="1:7">
      <c r="A24" t="s">
        <v>103</v>
      </c>
      <c r="B24" s="16">
        <v>0.28000000000000003</v>
      </c>
      <c r="C24" s="16">
        <v>1.93</v>
      </c>
      <c r="D24">
        <v>189</v>
      </c>
      <c r="E24" s="16">
        <f t="shared" si="0"/>
        <v>52.92</v>
      </c>
      <c r="F24" s="16">
        <f t="shared" si="1"/>
        <v>364.77</v>
      </c>
      <c r="G24" s="16">
        <f t="shared" si="2"/>
        <v>311.84999999999997</v>
      </c>
    </row>
    <row r="25" spans="1:7">
      <c r="A25" t="s">
        <v>104</v>
      </c>
      <c r="B25" s="16">
        <v>1.1100000000000001</v>
      </c>
      <c r="C25" s="16">
        <v>3.11</v>
      </c>
      <c r="D25">
        <v>140</v>
      </c>
      <c r="E25" s="16">
        <f t="shared" si="0"/>
        <v>155.4</v>
      </c>
      <c r="F25" s="16">
        <f t="shared" si="1"/>
        <v>435.4</v>
      </c>
      <c r="G25" s="16">
        <f t="shared" si="2"/>
        <v>280</v>
      </c>
    </row>
    <row r="26" spans="1:7">
      <c r="A26" t="s">
        <v>105</v>
      </c>
      <c r="B26" s="16">
        <v>1.5</v>
      </c>
      <c r="C26" s="16">
        <v>3.05</v>
      </c>
      <c r="D26">
        <v>174</v>
      </c>
      <c r="E26" s="16">
        <f t="shared" si="0"/>
        <v>261</v>
      </c>
      <c r="F26" s="16">
        <f t="shared" si="1"/>
        <v>530.69999999999993</v>
      </c>
      <c r="G26" s="16">
        <f t="shared" si="2"/>
        <v>269.69999999999993</v>
      </c>
    </row>
    <row r="28" spans="1:7">
      <c r="A28" t="s">
        <v>113</v>
      </c>
    </row>
    <row r="29" spans="1:7">
      <c r="A29" s="16">
        <f>AVERAGE(Tabela2[Custo])</f>
        <v>1.7317391304347829</v>
      </c>
    </row>
  </sheetData>
  <mergeCells count="2">
    <mergeCell ref="A1:G1"/>
    <mergeCell ref="A2:G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EEFDC-8F63-489A-B1B2-E36DE9D4EDE0}">
  <dimension ref="B1:H49"/>
  <sheetViews>
    <sheetView topLeftCell="A19" workbookViewId="0">
      <selection activeCell="M5" sqref="M5"/>
    </sheetView>
  </sheetViews>
  <sheetFormatPr defaultColWidth="8.75" defaultRowHeight="14.25"/>
  <cols>
    <col min="1" max="1" width="8.75" style="18"/>
    <col min="2" max="2" width="19.375" style="18" customWidth="1"/>
    <col min="3" max="3" width="28.5" style="18" customWidth="1"/>
    <col min="4" max="4" width="12.5" style="18" customWidth="1"/>
    <col min="5" max="5" width="14.25" style="18" customWidth="1"/>
    <col min="6" max="7" width="18.625" style="18" customWidth="1"/>
    <col min="8" max="16384" width="8.75" style="18"/>
  </cols>
  <sheetData>
    <row r="1" spans="2:8" ht="62.25" customHeight="1">
      <c r="B1" s="48" t="s">
        <v>114</v>
      </c>
      <c r="C1" s="48"/>
      <c r="D1" s="48"/>
      <c r="E1" s="48"/>
      <c r="F1" s="48"/>
      <c r="G1" s="48"/>
      <c r="H1" s="48"/>
    </row>
    <row r="3" spans="2:8">
      <c r="B3" s="18" t="s">
        <v>115</v>
      </c>
      <c r="C3" s="18" t="s">
        <v>36</v>
      </c>
      <c r="D3" s="18" t="s">
        <v>116</v>
      </c>
      <c r="E3" s="18" t="s">
        <v>117</v>
      </c>
      <c r="F3" s="18" t="s">
        <v>38</v>
      </c>
      <c r="G3" s="18" t="s">
        <v>39</v>
      </c>
    </row>
    <row r="4" spans="2:8">
      <c r="B4" s="18" t="s">
        <v>118</v>
      </c>
      <c r="C4" s="18" t="s">
        <v>119</v>
      </c>
      <c r="D4" s="18" t="s">
        <v>120</v>
      </c>
      <c r="E4" s="18">
        <v>4</v>
      </c>
      <c r="F4" s="18">
        <v>36.69</v>
      </c>
      <c r="G4" s="18">
        <f t="shared" ref="G4:G48" si="0">E4*F4</f>
        <v>146.76</v>
      </c>
    </row>
    <row r="5" spans="2:8">
      <c r="B5" s="18" t="s">
        <v>118</v>
      </c>
      <c r="C5" s="18" t="s">
        <v>121</v>
      </c>
      <c r="D5" s="18" t="s">
        <v>122</v>
      </c>
      <c r="E5" s="18">
        <v>2</v>
      </c>
      <c r="F5" s="18">
        <v>39.299999999999997</v>
      </c>
      <c r="G5" s="18">
        <f t="shared" si="0"/>
        <v>78.599999999999994</v>
      </c>
    </row>
    <row r="6" spans="2:8">
      <c r="B6" s="18" t="s">
        <v>118</v>
      </c>
      <c r="C6" s="18" t="s">
        <v>123</v>
      </c>
      <c r="D6" s="18" t="s">
        <v>124</v>
      </c>
      <c r="E6" s="18">
        <v>3</v>
      </c>
      <c r="F6" s="18">
        <v>31.13</v>
      </c>
      <c r="G6" s="18">
        <f t="shared" si="0"/>
        <v>93.39</v>
      </c>
    </row>
    <row r="7" spans="2:8">
      <c r="B7" s="18" t="s">
        <v>118</v>
      </c>
      <c r="C7" s="18" t="s">
        <v>125</v>
      </c>
      <c r="D7" s="18" t="s">
        <v>126</v>
      </c>
      <c r="E7" s="18">
        <v>1</v>
      </c>
      <c r="F7" s="18">
        <v>19.41</v>
      </c>
      <c r="G7" s="18">
        <f t="shared" si="0"/>
        <v>19.41</v>
      </c>
    </row>
    <row r="8" spans="2:8">
      <c r="B8" s="18" t="s">
        <v>118</v>
      </c>
      <c r="C8" s="18" t="s">
        <v>127</v>
      </c>
      <c r="D8" s="18" t="s">
        <v>128</v>
      </c>
      <c r="E8" s="18">
        <v>4</v>
      </c>
      <c r="F8" s="18">
        <v>13.28</v>
      </c>
      <c r="G8" s="18">
        <f t="shared" si="0"/>
        <v>53.12</v>
      </c>
    </row>
    <row r="9" spans="2:8">
      <c r="B9" s="18" t="s">
        <v>118</v>
      </c>
      <c r="C9" s="18" t="s">
        <v>129</v>
      </c>
      <c r="D9" s="18" t="s">
        <v>130</v>
      </c>
      <c r="E9" s="18">
        <v>10</v>
      </c>
      <c r="F9" s="18">
        <v>17.02</v>
      </c>
      <c r="G9" s="18">
        <f t="shared" si="0"/>
        <v>170.2</v>
      </c>
    </row>
    <row r="10" spans="2:8">
      <c r="B10" s="18" t="s">
        <v>118</v>
      </c>
      <c r="C10" s="18" t="s">
        <v>131</v>
      </c>
      <c r="D10" s="18" t="s">
        <v>132</v>
      </c>
      <c r="E10" s="18">
        <v>9</v>
      </c>
      <c r="F10" s="18">
        <v>51.47</v>
      </c>
      <c r="G10" s="18">
        <f t="shared" si="0"/>
        <v>463.23</v>
      </c>
    </row>
    <row r="11" spans="2:8">
      <c r="B11" s="18" t="s">
        <v>118</v>
      </c>
      <c r="C11" s="18" t="s">
        <v>133</v>
      </c>
      <c r="D11" s="18" t="s">
        <v>134</v>
      </c>
      <c r="E11" s="18">
        <v>7</v>
      </c>
      <c r="F11" s="18">
        <v>29.7</v>
      </c>
      <c r="G11" s="18">
        <f t="shared" si="0"/>
        <v>207.9</v>
      </c>
    </row>
    <row r="12" spans="2:8">
      <c r="B12" s="18" t="s">
        <v>118</v>
      </c>
      <c r="C12" s="18" t="s">
        <v>135</v>
      </c>
      <c r="D12" s="18" t="s">
        <v>136</v>
      </c>
      <c r="E12" s="18">
        <v>5</v>
      </c>
      <c r="F12" s="18">
        <v>23.02</v>
      </c>
      <c r="G12" s="18">
        <f t="shared" si="0"/>
        <v>115.1</v>
      </c>
    </row>
    <row r="13" spans="2:8">
      <c r="B13" s="18" t="s">
        <v>137</v>
      </c>
      <c r="C13" s="18" t="s">
        <v>138</v>
      </c>
      <c r="D13" s="18" t="s">
        <v>139</v>
      </c>
      <c r="E13" s="18">
        <v>4</v>
      </c>
      <c r="F13" s="18">
        <v>39.36</v>
      </c>
      <c r="G13" s="18">
        <f t="shared" si="0"/>
        <v>157.44</v>
      </c>
    </row>
    <row r="14" spans="2:8">
      <c r="B14" s="18" t="s">
        <v>137</v>
      </c>
      <c r="C14" s="18" t="s">
        <v>140</v>
      </c>
      <c r="D14" s="18" t="s">
        <v>141</v>
      </c>
      <c r="E14" s="18">
        <v>3</v>
      </c>
      <c r="F14" s="18">
        <v>18.43</v>
      </c>
      <c r="G14" s="18">
        <f t="shared" si="0"/>
        <v>55.29</v>
      </c>
    </row>
    <row r="15" spans="2:8">
      <c r="B15" s="18" t="s">
        <v>137</v>
      </c>
      <c r="C15" s="18" t="s">
        <v>142</v>
      </c>
      <c r="D15" s="18" t="s">
        <v>143</v>
      </c>
      <c r="E15" s="18">
        <v>5</v>
      </c>
      <c r="F15" s="18">
        <v>35.72</v>
      </c>
      <c r="G15" s="18">
        <f t="shared" si="0"/>
        <v>178.6</v>
      </c>
    </row>
    <row r="16" spans="2:8">
      <c r="B16" s="18" t="s">
        <v>137</v>
      </c>
      <c r="C16" s="18" t="s">
        <v>144</v>
      </c>
      <c r="D16" s="18" t="s">
        <v>145</v>
      </c>
      <c r="E16" s="18">
        <v>5</v>
      </c>
      <c r="F16" s="18">
        <v>29.7</v>
      </c>
      <c r="G16" s="18">
        <f t="shared" si="0"/>
        <v>148.5</v>
      </c>
    </row>
    <row r="17" spans="2:7">
      <c r="B17" s="18" t="s">
        <v>146</v>
      </c>
      <c r="C17" s="18" t="s">
        <v>147</v>
      </c>
      <c r="D17" s="18" t="s">
        <v>148</v>
      </c>
      <c r="E17" s="18">
        <v>2</v>
      </c>
      <c r="F17" s="18">
        <v>11.19</v>
      </c>
      <c r="G17" s="18">
        <f t="shared" si="0"/>
        <v>22.38</v>
      </c>
    </row>
    <row r="18" spans="2:7">
      <c r="B18" s="18" t="s">
        <v>146</v>
      </c>
      <c r="C18" s="18" t="s">
        <v>149</v>
      </c>
      <c r="D18" s="18" t="s">
        <v>150</v>
      </c>
      <c r="E18" s="18">
        <v>7</v>
      </c>
      <c r="F18" s="18">
        <v>12.29</v>
      </c>
      <c r="G18" s="18">
        <f t="shared" si="0"/>
        <v>86.03</v>
      </c>
    </row>
    <row r="19" spans="2:7">
      <c r="B19" s="18" t="s">
        <v>146</v>
      </c>
      <c r="C19" s="18" t="s">
        <v>151</v>
      </c>
      <c r="D19" s="18" t="s">
        <v>152</v>
      </c>
      <c r="E19" s="18">
        <v>7</v>
      </c>
      <c r="F19" s="18">
        <v>45.72</v>
      </c>
      <c r="G19" s="18">
        <f t="shared" si="0"/>
        <v>320.03999999999996</v>
      </c>
    </row>
    <row r="20" spans="2:7">
      <c r="B20" s="18" t="s">
        <v>146</v>
      </c>
      <c r="C20" s="18" t="s">
        <v>153</v>
      </c>
      <c r="D20" s="18" t="s">
        <v>154</v>
      </c>
      <c r="E20" s="18">
        <v>3</v>
      </c>
      <c r="F20" s="18">
        <v>10.88</v>
      </c>
      <c r="G20" s="18">
        <f t="shared" si="0"/>
        <v>32.64</v>
      </c>
    </row>
    <row r="21" spans="2:7">
      <c r="B21" s="18" t="s">
        <v>146</v>
      </c>
      <c r="C21" s="18" t="s">
        <v>155</v>
      </c>
      <c r="D21" s="18" t="s">
        <v>156</v>
      </c>
      <c r="E21" s="18">
        <v>4</v>
      </c>
      <c r="F21" s="18">
        <v>47.1</v>
      </c>
      <c r="G21" s="18">
        <f t="shared" si="0"/>
        <v>188.4</v>
      </c>
    </row>
    <row r="22" spans="2:7">
      <c r="B22" s="18" t="s">
        <v>146</v>
      </c>
      <c r="C22" s="18" t="s">
        <v>157</v>
      </c>
      <c r="D22" s="18" t="s">
        <v>158</v>
      </c>
      <c r="E22" s="18">
        <v>5</v>
      </c>
      <c r="F22" s="18">
        <v>21.75</v>
      </c>
      <c r="G22" s="18">
        <f t="shared" si="0"/>
        <v>108.75</v>
      </c>
    </row>
    <row r="23" spans="2:7">
      <c r="B23" s="18" t="s">
        <v>146</v>
      </c>
      <c r="C23" s="18" t="s">
        <v>159</v>
      </c>
      <c r="D23" s="18" t="s">
        <v>160</v>
      </c>
      <c r="E23" s="18">
        <v>7</v>
      </c>
      <c r="F23" s="18">
        <v>24.04</v>
      </c>
      <c r="G23" s="18">
        <f t="shared" si="0"/>
        <v>168.28</v>
      </c>
    </row>
    <row r="24" spans="2:7">
      <c r="B24" s="18" t="s">
        <v>146</v>
      </c>
      <c r="C24" s="18" t="s">
        <v>161</v>
      </c>
      <c r="D24" s="18" t="s">
        <v>162</v>
      </c>
      <c r="E24" s="18">
        <v>3</v>
      </c>
      <c r="F24" s="18">
        <v>10</v>
      </c>
      <c r="G24" s="18">
        <f t="shared" si="0"/>
        <v>30</v>
      </c>
    </row>
    <row r="25" spans="2:7">
      <c r="B25" s="18" t="s">
        <v>146</v>
      </c>
      <c r="C25" s="18" t="s">
        <v>163</v>
      </c>
      <c r="D25" s="18" t="s">
        <v>164</v>
      </c>
      <c r="E25" s="18">
        <v>1</v>
      </c>
      <c r="F25" s="18">
        <v>15.52</v>
      </c>
      <c r="G25" s="18">
        <f t="shared" si="0"/>
        <v>15.52</v>
      </c>
    </row>
    <row r="26" spans="2:7">
      <c r="B26" s="18" t="s">
        <v>146</v>
      </c>
      <c r="C26" s="18" t="s">
        <v>165</v>
      </c>
      <c r="D26" s="18" t="s">
        <v>166</v>
      </c>
      <c r="E26" s="18">
        <v>4</v>
      </c>
      <c r="F26" s="18">
        <v>47.93</v>
      </c>
      <c r="G26" s="18">
        <f t="shared" si="0"/>
        <v>191.72</v>
      </c>
    </row>
    <row r="27" spans="2:7">
      <c r="B27" s="18" t="s">
        <v>146</v>
      </c>
      <c r="C27" s="18" t="s">
        <v>167</v>
      </c>
      <c r="D27" s="18" t="s">
        <v>168</v>
      </c>
      <c r="E27" s="18">
        <v>9</v>
      </c>
      <c r="F27" s="18">
        <v>21.33</v>
      </c>
      <c r="G27" s="18">
        <f t="shared" si="0"/>
        <v>191.96999999999997</v>
      </c>
    </row>
    <row r="28" spans="2:7">
      <c r="B28" s="18" t="s">
        <v>146</v>
      </c>
      <c r="C28" s="18" t="s">
        <v>169</v>
      </c>
      <c r="D28" s="18" t="s">
        <v>170</v>
      </c>
      <c r="E28" s="18">
        <v>5</v>
      </c>
      <c r="F28" s="18">
        <v>4.7</v>
      </c>
      <c r="G28" s="18">
        <f t="shared" si="0"/>
        <v>23.5</v>
      </c>
    </row>
    <row r="29" spans="2:7">
      <c r="B29" s="18" t="s">
        <v>171</v>
      </c>
      <c r="C29" s="18" t="s">
        <v>172</v>
      </c>
      <c r="D29" s="18" t="s">
        <v>173</v>
      </c>
      <c r="E29" s="18">
        <v>8</v>
      </c>
      <c r="F29" s="18">
        <v>3.11</v>
      </c>
      <c r="G29" s="18">
        <f t="shared" si="0"/>
        <v>24.88</v>
      </c>
    </row>
    <row r="30" spans="2:7">
      <c r="B30" s="18" t="s">
        <v>171</v>
      </c>
      <c r="C30" s="18" t="s">
        <v>174</v>
      </c>
      <c r="D30" s="18" t="s">
        <v>175</v>
      </c>
      <c r="E30" s="18">
        <v>7</v>
      </c>
      <c r="F30" s="18">
        <v>6.62</v>
      </c>
      <c r="G30" s="18">
        <f t="shared" si="0"/>
        <v>46.34</v>
      </c>
    </row>
    <row r="31" spans="2:7">
      <c r="B31" s="18" t="s">
        <v>171</v>
      </c>
      <c r="C31" s="18" t="s">
        <v>176</v>
      </c>
      <c r="D31" s="18" t="s">
        <v>177</v>
      </c>
      <c r="E31" s="18">
        <v>1</v>
      </c>
      <c r="F31" s="18">
        <v>48.74</v>
      </c>
      <c r="G31" s="18">
        <f t="shared" si="0"/>
        <v>48.74</v>
      </c>
    </row>
    <row r="32" spans="2:7">
      <c r="B32" s="18" t="s">
        <v>171</v>
      </c>
      <c r="C32" s="18" t="s">
        <v>178</v>
      </c>
      <c r="D32" s="18" t="s">
        <v>179</v>
      </c>
      <c r="E32" s="18">
        <v>1</v>
      </c>
      <c r="F32" s="18">
        <v>46.52</v>
      </c>
      <c r="G32" s="18">
        <f t="shared" si="0"/>
        <v>46.52</v>
      </c>
    </row>
    <row r="33" spans="2:7">
      <c r="B33" s="18" t="s">
        <v>171</v>
      </c>
      <c r="C33" s="18" t="s">
        <v>180</v>
      </c>
      <c r="D33" s="18" t="s">
        <v>181</v>
      </c>
      <c r="E33" s="18">
        <v>5</v>
      </c>
      <c r="F33" s="18">
        <v>17.23</v>
      </c>
      <c r="G33" s="18">
        <f t="shared" si="0"/>
        <v>86.15</v>
      </c>
    </row>
    <row r="34" spans="2:7">
      <c r="B34" s="18" t="s">
        <v>171</v>
      </c>
      <c r="C34" s="18" t="s">
        <v>182</v>
      </c>
      <c r="D34" s="18" t="s">
        <v>183</v>
      </c>
      <c r="E34" s="18">
        <v>5</v>
      </c>
      <c r="F34" s="18">
        <v>42.15</v>
      </c>
      <c r="G34" s="18">
        <f t="shared" si="0"/>
        <v>210.75</v>
      </c>
    </row>
    <row r="35" spans="2:7">
      <c r="B35" s="18" t="s">
        <v>184</v>
      </c>
      <c r="C35" s="18" t="s">
        <v>185</v>
      </c>
      <c r="D35" s="18" t="s">
        <v>186</v>
      </c>
      <c r="E35" s="18">
        <v>1</v>
      </c>
      <c r="F35" s="18">
        <v>11000</v>
      </c>
      <c r="G35" s="18">
        <f t="shared" si="0"/>
        <v>11000</v>
      </c>
    </row>
    <row r="36" spans="2:7">
      <c r="B36" s="18" t="s">
        <v>184</v>
      </c>
      <c r="C36" s="18" t="s">
        <v>185</v>
      </c>
      <c r="D36" s="18" t="s">
        <v>187</v>
      </c>
      <c r="E36" s="18">
        <v>1</v>
      </c>
      <c r="F36" s="18">
        <v>26750</v>
      </c>
      <c r="G36" s="18">
        <f t="shared" si="0"/>
        <v>26750</v>
      </c>
    </row>
    <row r="37" spans="2:7">
      <c r="B37" s="18" t="s">
        <v>184</v>
      </c>
      <c r="C37" s="18" t="s">
        <v>185</v>
      </c>
      <c r="D37" s="18" t="s">
        <v>188</v>
      </c>
      <c r="E37" s="18">
        <v>1</v>
      </c>
      <c r="F37" s="18">
        <v>32890</v>
      </c>
      <c r="G37" s="18">
        <f t="shared" si="0"/>
        <v>32890</v>
      </c>
    </row>
    <row r="38" spans="2:7">
      <c r="B38" s="18" t="s">
        <v>184</v>
      </c>
      <c r="C38" s="18" t="s">
        <v>189</v>
      </c>
      <c r="D38" s="18" t="s">
        <v>190</v>
      </c>
      <c r="E38" s="18">
        <v>1</v>
      </c>
      <c r="F38" s="18">
        <v>3500</v>
      </c>
      <c r="G38" s="18">
        <f t="shared" si="0"/>
        <v>3500</v>
      </c>
    </row>
    <row r="39" spans="2:7">
      <c r="B39" s="18" t="s">
        <v>184</v>
      </c>
      <c r="C39" s="18" t="s">
        <v>189</v>
      </c>
      <c r="D39" s="18" t="s">
        <v>191</v>
      </c>
      <c r="E39" s="18">
        <v>1</v>
      </c>
      <c r="F39" s="18">
        <v>3700</v>
      </c>
      <c r="G39" s="18">
        <f t="shared" si="0"/>
        <v>3700</v>
      </c>
    </row>
    <row r="40" spans="2:7">
      <c r="B40" s="18" t="s">
        <v>184</v>
      </c>
      <c r="C40" s="18" t="s">
        <v>189</v>
      </c>
      <c r="D40" s="18" t="s">
        <v>192</v>
      </c>
      <c r="E40" s="18">
        <v>1</v>
      </c>
      <c r="F40" s="18">
        <v>14000</v>
      </c>
      <c r="G40" s="18">
        <f t="shared" si="0"/>
        <v>14000</v>
      </c>
    </row>
    <row r="41" spans="2:7">
      <c r="B41" s="18" t="s">
        <v>184</v>
      </c>
      <c r="C41" s="18" t="s">
        <v>189</v>
      </c>
      <c r="D41" s="18" t="s">
        <v>193</v>
      </c>
      <c r="E41" s="18">
        <v>1</v>
      </c>
      <c r="F41" s="18">
        <v>4550</v>
      </c>
      <c r="G41" s="18">
        <f t="shared" si="0"/>
        <v>4550</v>
      </c>
    </row>
    <row r="42" spans="2:7">
      <c r="B42" s="18" t="s">
        <v>184</v>
      </c>
      <c r="C42" s="18" t="s">
        <v>189</v>
      </c>
      <c r="D42" s="18" t="s">
        <v>194</v>
      </c>
      <c r="E42" s="18">
        <v>1</v>
      </c>
      <c r="F42" s="18">
        <v>4550</v>
      </c>
      <c r="G42" s="18">
        <f t="shared" si="0"/>
        <v>4550</v>
      </c>
    </row>
    <row r="43" spans="2:7">
      <c r="B43" s="18" t="s">
        <v>184</v>
      </c>
      <c r="C43" s="18" t="s">
        <v>189</v>
      </c>
      <c r="D43" s="18" t="s">
        <v>195</v>
      </c>
      <c r="E43" s="18">
        <v>1</v>
      </c>
      <c r="F43" s="18">
        <v>7000</v>
      </c>
      <c r="G43" s="18">
        <f t="shared" si="0"/>
        <v>7000</v>
      </c>
    </row>
    <row r="44" spans="2:7">
      <c r="B44" s="18" t="s">
        <v>184</v>
      </c>
      <c r="C44" s="18" t="s">
        <v>196</v>
      </c>
      <c r="D44" s="18" t="s">
        <v>197</v>
      </c>
      <c r="E44" s="18">
        <v>1</v>
      </c>
      <c r="F44" s="18">
        <v>1600</v>
      </c>
      <c r="G44" s="18">
        <f t="shared" si="0"/>
        <v>1600</v>
      </c>
    </row>
    <row r="45" spans="2:7">
      <c r="B45" s="18" t="s">
        <v>184</v>
      </c>
      <c r="C45" s="18" t="s">
        <v>196</v>
      </c>
      <c r="D45" s="18" t="s">
        <v>198</v>
      </c>
      <c r="E45" s="18">
        <v>1</v>
      </c>
      <c r="F45" s="18">
        <v>1600</v>
      </c>
      <c r="G45" s="18">
        <f t="shared" si="0"/>
        <v>1600</v>
      </c>
    </row>
    <row r="46" spans="2:7">
      <c r="B46" s="18" t="s">
        <v>184</v>
      </c>
      <c r="C46" s="18" t="s">
        <v>196</v>
      </c>
      <c r="D46" s="18" t="s">
        <v>199</v>
      </c>
      <c r="E46" s="18">
        <v>1</v>
      </c>
      <c r="F46" s="18">
        <v>1600</v>
      </c>
      <c r="G46" s="18">
        <f t="shared" si="0"/>
        <v>1600</v>
      </c>
    </row>
    <row r="47" spans="2:7">
      <c r="B47" s="18" t="s">
        <v>184</v>
      </c>
      <c r="C47" s="18" t="s">
        <v>196</v>
      </c>
      <c r="D47" s="18" t="s">
        <v>200</v>
      </c>
      <c r="E47" s="18">
        <v>1</v>
      </c>
      <c r="F47" s="18">
        <v>1600</v>
      </c>
      <c r="G47" s="18">
        <f t="shared" si="0"/>
        <v>1600</v>
      </c>
    </row>
    <row r="48" spans="2:7">
      <c r="B48" s="18" t="s">
        <v>184</v>
      </c>
      <c r="C48" s="18" t="s">
        <v>196</v>
      </c>
      <c r="D48" s="18" t="s">
        <v>201</v>
      </c>
      <c r="E48" s="18">
        <v>1</v>
      </c>
      <c r="F48" s="18">
        <v>29780</v>
      </c>
      <c r="G48" s="18">
        <f t="shared" si="0"/>
        <v>29780</v>
      </c>
    </row>
    <row r="49" spans="2:3">
      <c r="B49" s="19" t="s">
        <v>202</v>
      </c>
      <c r="C49" s="18">
        <f>SUM(G6:G42)</f>
        <v>104444.79000000001</v>
      </c>
    </row>
  </sheetData>
  <mergeCells count="1">
    <mergeCell ref="B1:H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E8947-B5C6-47DD-A705-A3455084C82E}">
  <dimension ref="A1:G17"/>
  <sheetViews>
    <sheetView workbookViewId="0">
      <selection activeCell="B4" sqref="B4"/>
    </sheetView>
  </sheetViews>
  <sheetFormatPr defaultColWidth="8.75" defaultRowHeight="14.25"/>
  <cols>
    <col min="1" max="1" width="11.25" style="18" customWidth="1"/>
    <col min="2" max="2" width="8.375" style="18" customWidth="1"/>
    <col min="3" max="3" width="18.125" style="18" customWidth="1"/>
    <col min="4" max="4" width="21.5" style="18" customWidth="1"/>
    <col min="5" max="5" width="12.25" style="18" customWidth="1"/>
    <col min="6" max="6" width="16.75" style="18" customWidth="1"/>
    <col min="7" max="7" width="18.75" style="18" customWidth="1"/>
    <col min="8" max="13" width="8.75" style="18"/>
    <col min="14" max="14" width="11.75" style="18" customWidth="1"/>
    <col min="15" max="15" width="12.25" style="18" customWidth="1"/>
    <col min="16" max="16384" width="8.75" style="18"/>
  </cols>
  <sheetData>
    <row r="1" spans="1:7" ht="44.25">
      <c r="A1" s="48" t="s">
        <v>114</v>
      </c>
      <c r="B1" s="48"/>
      <c r="C1" s="48"/>
      <c r="D1" s="48"/>
      <c r="E1" s="48"/>
      <c r="F1" s="48"/>
      <c r="G1" s="48"/>
    </row>
    <row r="3" spans="1:7">
      <c r="A3" s="18" t="s">
        <v>116</v>
      </c>
      <c r="B3" s="18" t="s">
        <v>203</v>
      </c>
      <c r="C3" s="18" t="s">
        <v>204</v>
      </c>
      <c r="D3" s="18" t="s">
        <v>205</v>
      </c>
      <c r="E3" s="18" t="s">
        <v>206</v>
      </c>
      <c r="F3" s="18" t="s">
        <v>207</v>
      </c>
      <c r="G3" s="18" t="s">
        <v>38</v>
      </c>
    </row>
    <row r="4" spans="1:7">
      <c r="A4" s="18" t="s">
        <v>193</v>
      </c>
      <c r="C4" s="18" t="s">
        <v>185</v>
      </c>
      <c r="D4" s="18" t="s">
        <v>208</v>
      </c>
      <c r="E4" s="18">
        <v>2009</v>
      </c>
      <c r="F4" s="18" t="s">
        <v>209</v>
      </c>
      <c r="G4" s="18">
        <v>11000</v>
      </c>
    </row>
    <row r="5" spans="1:7">
      <c r="A5" s="18" t="s">
        <v>194</v>
      </c>
      <c r="C5" s="18" t="s">
        <v>185</v>
      </c>
      <c r="D5" s="18" t="s">
        <v>208</v>
      </c>
      <c r="E5" s="18">
        <v>2015</v>
      </c>
      <c r="F5" s="18" t="s">
        <v>210</v>
      </c>
      <c r="G5" s="18">
        <v>26750</v>
      </c>
    </row>
    <row r="6" spans="1:7">
      <c r="A6" s="18" t="s">
        <v>197</v>
      </c>
      <c r="C6" s="18" t="s">
        <v>185</v>
      </c>
      <c r="D6" s="18" t="s">
        <v>211</v>
      </c>
      <c r="E6" s="18">
        <v>2016</v>
      </c>
      <c r="F6" s="18" t="s">
        <v>210</v>
      </c>
      <c r="G6" s="18">
        <v>32890</v>
      </c>
    </row>
    <row r="7" spans="1:7">
      <c r="A7" s="18" t="s">
        <v>198</v>
      </c>
      <c r="C7" s="18" t="s">
        <v>189</v>
      </c>
      <c r="D7" s="18" t="s">
        <v>212</v>
      </c>
      <c r="E7" s="18">
        <v>2014</v>
      </c>
      <c r="F7" s="18" t="s">
        <v>213</v>
      </c>
      <c r="G7" s="18">
        <v>4550</v>
      </c>
    </row>
    <row r="8" spans="1:7">
      <c r="A8" s="18" t="s">
        <v>199</v>
      </c>
      <c r="C8" s="18" t="s">
        <v>189</v>
      </c>
      <c r="D8" s="18" t="s">
        <v>212</v>
      </c>
      <c r="E8" s="18">
        <v>2014</v>
      </c>
      <c r="F8" s="18" t="s">
        <v>213</v>
      </c>
      <c r="G8" s="18">
        <v>4550</v>
      </c>
    </row>
    <row r="9" spans="1:7">
      <c r="A9" s="18" t="s">
        <v>200</v>
      </c>
      <c r="C9" s="18" t="s">
        <v>189</v>
      </c>
      <c r="D9" s="18" t="s">
        <v>214</v>
      </c>
      <c r="E9" s="18">
        <v>1999</v>
      </c>
      <c r="F9" s="18" t="s">
        <v>215</v>
      </c>
      <c r="G9" s="18">
        <v>7000</v>
      </c>
    </row>
    <row r="10" spans="1:7">
      <c r="A10" s="18" t="s">
        <v>195</v>
      </c>
      <c r="C10" s="18" t="s">
        <v>189</v>
      </c>
      <c r="D10" s="18" t="s">
        <v>216</v>
      </c>
      <c r="E10" s="18">
        <v>1994</v>
      </c>
      <c r="F10" s="18" t="s">
        <v>215</v>
      </c>
      <c r="G10" s="18">
        <v>3500</v>
      </c>
    </row>
    <row r="11" spans="1:7">
      <c r="A11" s="18" t="s">
        <v>190</v>
      </c>
      <c r="C11" s="18" t="s">
        <v>189</v>
      </c>
      <c r="D11" s="18" t="s">
        <v>216</v>
      </c>
      <c r="E11" s="18">
        <v>1986</v>
      </c>
      <c r="F11" s="18" t="s">
        <v>217</v>
      </c>
      <c r="G11" s="18">
        <v>3700</v>
      </c>
    </row>
    <row r="12" spans="1:7">
      <c r="A12" s="18" t="s">
        <v>191</v>
      </c>
      <c r="C12" s="18" t="s">
        <v>189</v>
      </c>
      <c r="D12" s="18" t="s">
        <v>218</v>
      </c>
      <c r="E12" s="18">
        <v>2001</v>
      </c>
      <c r="F12" s="18" t="s">
        <v>219</v>
      </c>
      <c r="G12" s="18">
        <v>14000</v>
      </c>
    </row>
    <row r="13" spans="1:7">
      <c r="A13" s="18" t="s">
        <v>192</v>
      </c>
      <c r="C13" s="18" t="s">
        <v>220</v>
      </c>
      <c r="D13" s="18" t="s">
        <v>221</v>
      </c>
      <c r="E13" s="18">
        <v>2006</v>
      </c>
      <c r="F13" s="18" t="s">
        <v>209</v>
      </c>
      <c r="G13" s="18">
        <v>1600</v>
      </c>
    </row>
    <row r="14" spans="1:7">
      <c r="A14" s="18" t="s">
        <v>186</v>
      </c>
      <c r="C14" s="18" t="s">
        <v>220</v>
      </c>
      <c r="D14" s="18" t="s">
        <v>221</v>
      </c>
      <c r="E14" s="18">
        <v>2006</v>
      </c>
      <c r="F14" s="18" t="s">
        <v>222</v>
      </c>
      <c r="G14" s="18">
        <v>1600</v>
      </c>
    </row>
    <row r="15" spans="1:7">
      <c r="A15" s="18" t="s">
        <v>187</v>
      </c>
      <c r="C15" s="18" t="s">
        <v>220</v>
      </c>
      <c r="D15" s="18" t="s">
        <v>221</v>
      </c>
      <c r="E15" s="18">
        <v>2010</v>
      </c>
      <c r="F15" s="18" t="s">
        <v>210</v>
      </c>
      <c r="G15" s="18">
        <v>1600</v>
      </c>
    </row>
    <row r="16" spans="1:7">
      <c r="A16" s="18" t="s">
        <v>188</v>
      </c>
      <c r="C16" s="18" t="s">
        <v>220</v>
      </c>
      <c r="D16" s="18" t="s">
        <v>221</v>
      </c>
      <c r="E16" s="18">
        <v>2004</v>
      </c>
      <c r="F16" s="18" t="s">
        <v>210</v>
      </c>
      <c r="G16" s="18">
        <v>1600</v>
      </c>
    </row>
    <row r="17" spans="1:7">
      <c r="A17" s="18" t="s">
        <v>201</v>
      </c>
      <c r="C17" s="18" t="s">
        <v>220</v>
      </c>
      <c r="D17" s="18" t="s">
        <v>220</v>
      </c>
      <c r="E17" s="18">
        <v>2008</v>
      </c>
      <c r="F17" s="18" t="s">
        <v>223</v>
      </c>
      <c r="G17" s="18">
        <v>29780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7E8D-09F0-4C06-96D8-E5ECD3E23662}">
  <dimension ref="A1:E15"/>
  <sheetViews>
    <sheetView workbookViewId="0">
      <selection activeCell="E17" sqref="E17"/>
    </sheetView>
  </sheetViews>
  <sheetFormatPr defaultColWidth="8.75" defaultRowHeight="14.25"/>
  <cols>
    <col min="1" max="1" width="18.125" style="18" customWidth="1"/>
    <col min="2" max="5" width="16.75" style="24" customWidth="1"/>
    <col min="6" max="16384" width="8.75" style="18"/>
  </cols>
  <sheetData>
    <row r="1" spans="1:5">
      <c r="B1" s="20"/>
      <c r="C1" s="20"/>
      <c r="D1" s="20"/>
      <c r="E1" s="20"/>
    </row>
    <row r="2" spans="1:5">
      <c r="B2" s="20"/>
      <c r="C2" s="20"/>
      <c r="D2" s="20"/>
      <c r="E2" s="20"/>
    </row>
    <row r="3" spans="1:5">
      <c r="B3" s="20"/>
      <c r="C3" s="20"/>
      <c r="D3" s="20"/>
      <c r="E3" s="20"/>
    </row>
    <row r="4" spans="1:5">
      <c r="B4" s="20"/>
      <c r="C4" s="20"/>
      <c r="D4" s="20"/>
      <c r="E4" s="20"/>
    </row>
    <row r="5" spans="1:5">
      <c r="B5" s="20"/>
      <c r="C5" s="20"/>
      <c r="D5" s="20"/>
      <c r="E5" s="20"/>
    </row>
    <row r="6" spans="1:5">
      <c r="B6" s="20"/>
      <c r="C6" s="20"/>
      <c r="D6" s="20"/>
      <c r="E6" s="20"/>
    </row>
    <row r="7" spans="1:5">
      <c r="B7" s="20"/>
      <c r="C7" s="20"/>
      <c r="D7" s="20"/>
      <c r="E7" s="20"/>
    </row>
    <row r="8" spans="1:5" ht="18.75">
      <c r="A8" s="49" t="s">
        <v>224</v>
      </c>
      <c r="B8" s="49"/>
      <c r="C8" s="49"/>
      <c r="D8" s="49"/>
      <c r="E8" s="49"/>
    </row>
    <row r="9" spans="1:5" ht="18.75">
      <c r="A9" s="21" t="s">
        <v>225</v>
      </c>
      <c r="B9" s="22" t="s">
        <v>226</v>
      </c>
      <c r="C9" s="22" t="s">
        <v>227</v>
      </c>
      <c r="D9" s="22" t="s">
        <v>228</v>
      </c>
      <c r="E9" s="22" t="s">
        <v>39</v>
      </c>
    </row>
    <row r="10" spans="1:5">
      <c r="A10" s="18" t="s">
        <v>229</v>
      </c>
      <c r="B10" s="23">
        <v>108086</v>
      </c>
      <c r="C10" s="23">
        <v>149321</v>
      </c>
      <c r="D10" s="23">
        <v>154505</v>
      </c>
      <c r="E10" s="23">
        <f>SUM(B10:D10)</f>
        <v>411912</v>
      </c>
    </row>
    <row r="11" spans="1:5">
      <c r="A11" s="18" t="s">
        <v>230</v>
      </c>
      <c r="B11" s="24">
        <v>87023</v>
      </c>
      <c r="C11" s="24">
        <v>166592</v>
      </c>
      <c r="D11" s="24">
        <v>210292</v>
      </c>
      <c r="E11" s="24">
        <f>SUM(B11:D11)</f>
        <v>463907</v>
      </c>
    </row>
    <row r="12" spans="1:5">
      <c r="A12" s="18" t="s">
        <v>231</v>
      </c>
      <c r="B12" s="23">
        <v>54979</v>
      </c>
      <c r="C12" s="23">
        <v>75369</v>
      </c>
      <c r="D12" s="23">
        <v>53996</v>
      </c>
      <c r="E12" s="23">
        <f>SUM(B12:D12)</f>
        <v>184344</v>
      </c>
    </row>
    <row r="13" spans="1:5">
      <c r="A13" s="18" t="s">
        <v>232</v>
      </c>
      <c r="B13" s="24">
        <v>53120</v>
      </c>
      <c r="C13" s="24">
        <v>114082</v>
      </c>
      <c r="D13" s="24">
        <v>90063</v>
      </c>
      <c r="E13" s="24">
        <f>SUM(B13:D13)</f>
        <v>257265</v>
      </c>
    </row>
    <row r="14" spans="1:5" ht="15" thickBot="1">
      <c r="A14" s="18" t="s">
        <v>233</v>
      </c>
      <c r="B14" s="25">
        <v>292765</v>
      </c>
      <c r="C14" s="25">
        <v>313594</v>
      </c>
      <c r="D14" s="25">
        <v>367217</v>
      </c>
      <c r="E14" s="25">
        <f>SUM(B14:D14)</f>
        <v>973576</v>
      </c>
    </row>
    <row r="15" spans="1:5">
      <c r="A15" s="18" t="s">
        <v>39</v>
      </c>
      <c r="B15" s="26"/>
      <c r="C15" s="26"/>
      <c r="D15" s="26"/>
      <c r="E15" s="26">
        <f>SUBTOTAL(109,Trim1_Vendas[Total])</f>
        <v>2291004</v>
      </c>
    </row>
  </sheetData>
  <mergeCells count="1">
    <mergeCell ref="A8:E8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6D7C-6C4C-40CA-9F89-05044A49407A}">
  <dimension ref="A1"/>
  <sheetViews>
    <sheetView workbookViewId="0"/>
  </sheetViews>
  <sheetFormatPr defaultRowHeight="14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1c0cbc6-a5f5-4eba-a98d-88ed7531d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BE02CADFC5884DA63AB8ED0EA09677" ma:contentTypeVersion="3" ma:contentTypeDescription="Criar um novo documento." ma:contentTypeScope="" ma:versionID="0a2fa832cd9bdfab8551f6bb34b56fbb">
  <xsd:schema xmlns:xsd="http://www.w3.org/2001/XMLSchema" xmlns:xs="http://www.w3.org/2001/XMLSchema" xmlns:p="http://schemas.microsoft.com/office/2006/metadata/properties" xmlns:ns2="31c0cbc6-a5f5-4eba-a98d-88ed7531d10e" targetNamespace="http://schemas.microsoft.com/office/2006/metadata/properties" ma:root="true" ma:fieldsID="c94080eae94ae27a65835d7e349e5089" ns2:_="">
    <xsd:import namespace="31c0cbc6-a5f5-4eba-a98d-88ed7531d10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0cbc6-a5f5-4eba-a98d-88ed7531d1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224EC0-192F-4CE9-87DF-C6FB91397840}">
  <ds:schemaRefs>
    <ds:schemaRef ds:uri="http://schemas.microsoft.com/office/2006/metadata/properties"/>
    <ds:schemaRef ds:uri="http://schemas.microsoft.com/office/infopath/2007/PartnerControls"/>
    <ds:schemaRef ds:uri="31c0cbc6-a5f5-4eba-a98d-88ed7531d10e"/>
  </ds:schemaRefs>
</ds:datastoreItem>
</file>

<file path=customXml/itemProps2.xml><?xml version="1.0" encoding="utf-8"?>
<ds:datastoreItem xmlns:ds="http://schemas.openxmlformats.org/officeDocument/2006/customXml" ds:itemID="{69441DC5-0B6A-419B-888E-0AC17A5F7F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1CFFCA-255E-4039-9C6D-6DD5ECEE2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c0cbc6-a5f5-4eba-a98d-88ed7531d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20</vt:i4>
      </vt:variant>
      <vt:variant>
        <vt:lpstr>Intervalos com Nome</vt:lpstr>
      </vt:variant>
      <vt:variant>
        <vt:i4>3</vt:i4>
      </vt:variant>
    </vt:vector>
  </HeadingPairs>
  <TitlesOfParts>
    <vt:vector size="23" baseType="lpstr">
      <vt:lpstr>Downloads</vt:lpstr>
      <vt:lpstr>Inventário de Alimentos</vt:lpstr>
      <vt:lpstr>Alimentos orgânicos</vt:lpstr>
      <vt:lpstr>Custos</vt:lpstr>
      <vt:lpstr>lucros </vt:lpstr>
      <vt:lpstr>Vendas</vt:lpstr>
      <vt:lpstr>Veiculos</vt:lpstr>
      <vt:lpstr>Trim 1</vt:lpstr>
      <vt:lpstr>Folha5</vt:lpstr>
      <vt:lpstr>Folha6</vt:lpstr>
      <vt:lpstr>Folha7</vt:lpstr>
      <vt:lpstr>Folha8</vt:lpstr>
      <vt:lpstr>Folha1</vt:lpstr>
      <vt:lpstr>Folha2</vt:lpstr>
      <vt:lpstr>Folha3</vt:lpstr>
      <vt:lpstr>Folha4</vt:lpstr>
      <vt:lpstr>Trim 2</vt:lpstr>
      <vt:lpstr>horario funcionario</vt:lpstr>
      <vt:lpstr>tempo medio de chamada</vt:lpstr>
      <vt:lpstr>New Inventory</vt:lpstr>
      <vt:lpstr>Alfabeto</vt:lpstr>
      <vt:lpstr>App1Cabeçalho</vt:lpstr>
      <vt:lpstr>App2Cabeçalho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Cleidiana Barbosa</cp:lastModifiedBy>
  <cp:lastPrinted>2014-08-27T23:46:20Z</cp:lastPrinted>
  <dcterms:created xsi:type="dcterms:W3CDTF">2014-08-27T18:09:10Z</dcterms:created>
  <dcterms:modified xsi:type="dcterms:W3CDTF">2022-04-27T11:14:18Z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0x010100A9BE02CADFC5884DA63AB8ED0EA09677</vt:lpwstr>
  </property>
</Properties>
</file>