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dady\Documents\"/>
    </mc:Choice>
  </mc:AlternateContent>
  <bookViews>
    <workbookView xWindow="0" yWindow="0" windowWidth="23040" windowHeight="9096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" l="1"/>
  <c r="L67" i="1"/>
  <c r="M67" i="1"/>
  <c r="N67" i="1"/>
  <c r="K67" i="1"/>
  <c r="E67" i="1"/>
  <c r="F67" i="1"/>
  <c r="G67" i="1"/>
  <c r="D67" i="1"/>
  <c r="D71" i="1" s="1"/>
  <c r="J62" i="1"/>
  <c r="J63" i="1"/>
  <c r="J64" i="1"/>
  <c r="J65" i="1"/>
  <c r="J66" i="1"/>
  <c r="J61" i="1"/>
  <c r="J60" i="1"/>
  <c r="J59" i="1"/>
  <c r="J58" i="1"/>
  <c r="J57" i="1"/>
  <c r="K56" i="1"/>
  <c r="L56" i="1"/>
  <c r="M56" i="1"/>
  <c r="N56" i="1"/>
  <c r="J56" i="1"/>
  <c r="K55" i="1"/>
  <c r="L55" i="1"/>
  <c r="M55" i="1"/>
  <c r="N55" i="1"/>
  <c r="J55" i="1"/>
  <c r="J54" i="1"/>
  <c r="K53" i="1"/>
  <c r="L53" i="1"/>
  <c r="M53" i="1"/>
  <c r="N53" i="1"/>
  <c r="J53" i="1"/>
  <c r="J52" i="1"/>
  <c r="C66" i="1"/>
  <c r="C65" i="1"/>
  <c r="C64" i="1"/>
  <c r="C63" i="1"/>
  <c r="D62" i="1"/>
  <c r="E62" i="1"/>
  <c r="F62" i="1"/>
  <c r="G62" i="1"/>
  <c r="C62" i="1"/>
  <c r="C61" i="1"/>
  <c r="C60" i="1"/>
  <c r="C59" i="1"/>
  <c r="C54" i="1"/>
  <c r="C55" i="1"/>
  <c r="C56" i="1"/>
  <c r="C57" i="1"/>
  <c r="C58" i="1"/>
  <c r="C53" i="1"/>
  <c r="C52" i="1"/>
  <c r="J45" i="1"/>
  <c r="J44" i="1"/>
  <c r="J42" i="1"/>
  <c r="J41" i="1"/>
  <c r="J40" i="1"/>
  <c r="J39" i="1"/>
  <c r="J38" i="1"/>
  <c r="J37" i="1"/>
  <c r="J33" i="1"/>
  <c r="J34" i="1"/>
  <c r="J35" i="1"/>
  <c r="J36" i="1"/>
  <c r="J32" i="1"/>
  <c r="K46" i="1"/>
  <c r="L46" i="1"/>
  <c r="M46" i="1"/>
  <c r="N46" i="1"/>
  <c r="C46" i="1"/>
  <c r="C45" i="1"/>
  <c r="C44" i="1"/>
  <c r="D43" i="1"/>
  <c r="D47" i="1" s="1"/>
  <c r="E43" i="1"/>
  <c r="F43" i="1"/>
  <c r="G43" i="1"/>
  <c r="C43" i="1"/>
  <c r="D42" i="1"/>
  <c r="E42" i="1"/>
  <c r="F42" i="1"/>
  <c r="G42" i="1"/>
  <c r="C42" i="1"/>
  <c r="C41" i="1"/>
  <c r="C40" i="1"/>
  <c r="C39" i="1"/>
  <c r="C35" i="1"/>
  <c r="C36" i="1"/>
  <c r="C37" i="1"/>
  <c r="C38" i="1"/>
  <c r="C34" i="1"/>
  <c r="C33" i="1"/>
  <c r="C32" i="1"/>
  <c r="F47" i="1"/>
  <c r="G47" i="1"/>
  <c r="J8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6" i="1"/>
  <c r="J7" i="1"/>
  <c r="J5" i="1"/>
  <c r="J4" i="1"/>
  <c r="N24" i="1"/>
  <c r="M24" i="1"/>
  <c r="L24" i="1"/>
  <c r="K24" i="1"/>
  <c r="F27" i="1"/>
  <c r="E27" i="1"/>
  <c r="G27" i="1"/>
  <c r="D27" i="1"/>
  <c r="C27" i="1"/>
  <c r="J67" i="1" l="1"/>
  <c r="G71" i="1"/>
  <c r="E71" i="1"/>
  <c r="F71" i="1"/>
  <c r="C67" i="1"/>
  <c r="J46" i="1"/>
  <c r="E47" i="1"/>
  <c r="C47" i="1"/>
  <c r="J24" i="1"/>
  <c r="C71" i="1" l="1"/>
</calcChain>
</file>

<file path=xl/sharedStrings.xml><?xml version="1.0" encoding="utf-8"?>
<sst xmlns="http://schemas.openxmlformats.org/spreadsheetml/2006/main" count="56" uniqueCount="13">
  <si>
    <t>N° Salle</t>
  </si>
  <si>
    <t>Goutières en m</t>
  </si>
  <si>
    <t>T</t>
  </si>
  <si>
    <t>L</t>
  </si>
  <si>
    <t>&lt;</t>
  </si>
  <si>
    <t>Batiment principal RDC</t>
  </si>
  <si>
    <t>109p</t>
  </si>
  <si>
    <t>109G</t>
  </si>
  <si>
    <t>Total</t>
  </si>
  <si>
    <t>F</t>
  </si>
  <si>
    <t>Batiment principal 1er Etage</t>
  </si>
  <si>
    <t>RDC ouest</t>
  </si>
  <si>
    <t>1Er ouest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</si>
</sst>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9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21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Border="1"/>
    <xf numFmtId="0" fontId="0" fillId="0" borderId="16" xfId="0" applyBorder="1"/>
    <xf numFmtId="0" fontId="0" fillId="0" borderId="3" xfId="0" applyBorder="1"/>
    <xf numFmtId="0" fontId="0" fillId="0" borderId="4" xfId="0" applyBorder="1"/>
    <xf numFmtId="0" fontId="0" fillId="0" borderId="2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1"/>
  <sheetViews>
    <sheetView tabSelected="1" topLeftCell="A52" workbookViewId="0">
      <selection activeCell="F44" sqref="F44"/>
    </sheetView>
  </sheetViews>
  <sheetFormatPr baseColWidth="10" defaultRowHeight="14.4" x14ac:dyDescent="0.3"/>
  <cols>
    <col min="3" max="3" width="14.44140625" customWidth="1"/>
    <col min="10" max="10" width="13.5546875" customWidth="1"/>
  </cols>
  <sheetData>
    <row r="1" spans="2:15" ht="15" thickBot="1" x14ac:dyDescent="0.35"/>
    <row r="2" spans="2:15" x14ac:dyDescent="0.3">
      <c r="B2" s="3" t="s">
        <v>5</v>
      </c>
      <c r="C2" s="4"/>
      <c r="D2" s="4"/>
      <c r="E2" s="4"/>
      <c r="F2" s="4"/>
      <c r="G2" s="5"/>
      <c r="I2" s="3" t="s">
        <v>10</v>
      </c>
      <c r="J2" s="4"/>
      <c r="K2" s="4"/>
      <c r="L2" s="4"/>
      <c r="M2" s="4"/>
      <c r="N2" s="5"/>
    </row>
    <row r="3" spans="2:15" ht="15" thickBot="1" x14ac:dyDescent="0.35">
      <c r="B3" s="8" t="s">
        <v>0</v>
      </c>
      <c r="C3" s="14" t="s">
        <v>1</v>
      </c>
      <c r="D3" s="14" t="s">
        <v>3</v>
      </c>
      <c r="E3" s="14" t="s">
        <v>4</v>
      </c>
      <c r="F3" s="14" t="s">
        <v>9</v>
      </c>
      <c r="G3" s="18" t="s">
        <v>2</v>
      </c>
      <c r="I3" s="8" t="s">
        <v>0</v>
      </c>
      <c r="J3" s="14" t="s">
        <v>1</v>
      </c>
      <c r="K3" s="14" t="s">
        <v>3</v>
      </c>
      <c r="L3" s="14" t="s">
        <v>4</v>
      </c>
      <c r="M3" s="14" t="s">
        <v>9</v>
      </c>
      <c r="N3" s="18" t="s">
        <v>2</v>
      </c>
      <c r="O3" s="27"/>
    </row>
    <row r="4" spans="2:15" x14ac:dyDescent="0.3">
      <c r="B4" s="11">
        <v>101</v>
      </c>
      <c r="C4" s="12">
        <v>13.38</v>
      </c>
      <c r="D4" s="12">
        <v>1</v>
      </c>
      <c r="E4" s="12">
        <v>1</v>
      </c>
      <c r="F4" s="12">
        <v>1</v>
      </c>
      <c r="G4" s="13">
        <v>0</v>
      </c>
      <c r="I4" s="11">
        <v>201</v>
      </c>
      <c r="J4" s="12">
        <f>6.27+4.82+1.93+4.34+2.5</f>
        <v>19.86</v>
      </c>
      <c r="K4" s="12">
        <v>1</v>
      </c>
      <c r="L4" s="12">
        <v>2</v>
      </c>
      <c r="M4" s="12">
        <v>1</v>
      </c>
      <c r="N4" s="13">
        <v>0</v>
      </c>
      <c r="O4" s="26"/>
    </row>
    <row r="5" spans="2:15" x14ac:dyDescent="0.3">
      <c r="B5" s="6">
        <v>102</v>
      </c>
      <c r="C5" s="2">
        <v>11.38</v>
      </c>
      <c r="D5" s="2">
        <v>1</v>
      </c>
      <c r="E5" s="2">
        <v>0</v>
      </c>
      <c r="F5" s="2">
        <v>1</v>
      </c>
      <c r="G5" s="7">
        <v>0</v>
      </c>
      <c r="I5" s="6">
        <v>202</v>
      </c>
      <c r="J5" s="12">
        <f>9.16+2.5</f>
        <v>11.66</v>
      </c>
      <c r="K5" s="2">
        <v>1</v>
      </c>
      <c r="L5" s="2">
        <v>0</v>
      </c>
      <c r="M5" s="2">
        <v>1</v>
      </c>
      <c r="N5" s="7">
        <v>0</v>
      </c>
    </row>
    <row r="6" spans="2:15" x14ac:dyDescent="0.3">
      <c r="B6" s="6">
        <v>103</v>
      </c>
      <c r="C6" s="2">
        <v>11.38</v>
      </c>
      <c r="D6" s="2">
        <v>1</v>
      </c>
      <c r="E6" s="2">
        <v>0</v>
      </c>
      <c r="F6" s="2">
        <v>1</v>
      </c>
      <c r="G6" s="7">
        <v>0</v>
      </c>
      <c r="I6" s="6">
        <v>203</v>
      </c>
      <c r="J6" s="12">
        <f t="shared" ref="J6:J7" si="0">9.16+2.5</f>
        <v>11.66</v>
      </c>
      <c r="K6" s="2">
        <v>1</v>
      </c>
      <c r="L6" s="2">
        <v>0</v>
      </c>
      <c r="M6" s="2">
        <v>1</v>
      </c>
      <c r="N6" s="7">
        <v>0</v>
      </c>
    </row>
    <row r="7" spans="2:15" x14ac:dyDescent="0.3">
      <c r="B7" s="6">
        <v>104</v>
      </c>
      <c r="C7" s="2">
        <v>8.27</v>
      </c>
      <c r="D7" s="2">
        <v>1</v>
      </c>
      <c r="E7" s="2">
        <v>0</v>
      </c>
      <c r="F7" s="2">
        <v>1</v>
      </c>
      <c r="G7" s="7">
        <v>0</v>
      </c>
      <c r="I7" s="6">
        <v>204</v>
      </c>
      <c r="J7" s="12">
        <f t="shared" si="0"/>
        <v>11.66</v>
      </c>
      <c r="K7" s="2">
        <v>1</v>
      </c>
      <c r="L7" s="2">
        <v>0</v>
      </c>
      <c r="M7" s="2">
        <v>1</v>
      </c>
      <c r="N7" s="7">
        <v>0</v>
      </c>
    </row>
    <row r="8" spans="2:15" x14ac:dyDescent="0.3">
      <c r="B8" s="6">
        <v>105</v>
      </c>
      <c r="C8" s="2">
        <v>6.05</v>
      </c>
      <c r="D8" s="2">
        <v>1</v>
      </c>
      <c r="E8" s="2">
        <v>0</v>
      </c>
      <c r="F8" s="2">
        <v>1</v>
      </c>
      <c r="G8" s="7">
        <v>0</v>
      </c>
      <c r="I8" s="6">
        <v>205</v>
      </c>
      <c r="J8" s="12">
        <f>8.19+5.09+5</f>
        <v>18.28</v>
      </c>
      <c r="K8" s="2">
        <v>2</v>
      </c>
      <c r="L8" s="2">
        <v>1</v>
      </c>
      <c r="M8" s="2">
        <v>0</v>
      </c>
      <c r="N8" s="7">
        <v>0</v>
      </c>
    </row>
    <row r="9" spans="2:15" x14ac:dyDescent="0.3">
      <c r="B9" s="6">
        <v>106</v>
      </c>
      <c r="C9" s="2">
        <v>7.38</v>
      </c>
      <c r="D9" s="2">
        <v>1</v>
      </c>
      <c r="E9" s="2">
        <v>0</v>
      </c>
      <c r="F9" s="2">
        <v>1</v>
      </c>
      <c r="G9" s="7">
        <v>0</v>
      </c>
      <c r="I9" s="6">
        <v>206</v>
      </c>
      <c r="J9" s="12">
        <f>4.82+2.5</f>
        <v>7.32</v>
      </c>
      <c r="K9" s="2">
        <v>1</v>
      </c>
      <c r="L9" s="2">
        <v>0</v>
      </c>
      <c r="M9" s="2">
        <v>1</v>
      </c>
      <c r="N9" s="7">
        <v>0</v>
      </c>
    </row>
    <row r="10" spans="2:15" x14ac:dyDescent="0.3">
      <c r="B10" s="6">
        <v>108</v>
      </c>
      <c r="C10" s="2">
        <v>9</v>
      </c>
      <c r="D10" s="2">
        <v>2</v>
      </c>
      <c r="E10" s="2">
        <v>0</v>
      </c>
      <c r="F10" s="2">
        <v>0</v>
      </c>
      <c r="G10" s="7">
        <v>0</v>
      </c>
      <c r="I10" s="6">
        <v>207</v>
      </c>
      <c r="J10" s="12">
        <f>5.78+4.82+5</f>
        <v>15.600000000000001</v>
      </c>
      <c r="K10" s="2">
        <v>2</v>
      </c>
      <c r="L10" s="2">
        <v>1</v>
      </c>
      <c r="M10" s="2">
        <v>0</v>
      </c>
      <c r="N10" s="7">
        <v>0</v>
      </c>
    </row>
    <row r="11" spans="2:15" x14ac:dyDescent="0.3">
      <c r="B11" s="6" t="s">
        <v>6</v>
      </c>
      <c r="C11" s="2">
        <v>9.44</v>
      </c>
      <c r="D11" s="2">
        <v>2</v>
      </c>
      <c r="E11" s="2">
        <v>0</v>
      </c>
      <c r="F11" s="2">
        <v>0</v>
      </c>
      <c r="G11" s="7">
        <v>0</v>
      </c>
      <c r="I11" s="6">
        <v>208</v>
      </c>
      <c r="J11" s="12">
        <f>0.5+4.34+2.5</f>
        <v>7.34</v>
      </c>
      <c r="K11" s="2">
        <v>1</v>
      </c>
      <c r="L11" s="2">
        <v>1</v>
      </c>
      <c r="M11" s="2">
        <v>1</v>
      </c>
      <c r="N11" s="7">
        <v>0</v>
      </c>
    </row>
    <row r="12" spans="2:15" x14ac:dyDescent="0.3">
      <c r="B12" s="6" t="s">
        <v>7</v>
      </c>
      <c r="C12" s="2">
        <v>17.600000000000001</v>
      </c>
      <c r="D12" s="2">
        <v>0</v>
      </c>
      <c r="E12" s="2">
        <v>0</v>
      </c>
      <c r="F12" s="2">
        <v>2</v>
      </c>
      <c r="G12" s="7">
        <v>1</v>
      </c>
      <c r="I12" s="6">
        <v>209</v>
      </c>
      <c r="J12" s="12">
        <f>4.82+1.5+2.5</f>
        <v>8.82</v>
      </c>
      <c r="K12" s="2">
        <v>1</v>
      </c>
      <c r="L12" s="2">
        <v>1</v>
      </c>
      <c r="M12" s="2">
        <v>1</v>
      </c>
      <c r="N12" s="7">
        <v>0</v>
      </c>
    </row>
    <row r="13" spans="2:15" x14ac:dyDescent="0.3">
      <c r="B13" s="6">
        <v>110</v>
      </c>
      <c r="C13" s="2">
        <v>16.27</v>
      </c>
      <c r="D13" s="2">
        <v>0</v>
      </c>
      <c r="E13" s="2">
        <v>0</v>
      </c>
      <c r="F13" s="2">
        <v>2</v>
      </c>
      <c r="G13" s="7">
        <v>1</v>
      </c>
      <c r="I13" s="6">
        <v>212</v>
      </c>
      <c r="J13" s="12">
        <f>9.16+8.19+5</f>
        <v>22.35</v>
      </c>
      <c r="K13" s="2">
        <v>1</v>
      </c>
      <c r="L13" s="2">
        <v>1</v>
      </c>
      <c r="M13" s="2">
        <v>1</v>
      </c>
      <c r="N13" s="7">
        <v>1</v>
      </c>
    </row>
    <row r="14" spans="2:15" x14ac:dyDescent="0.3">
      <c r="B14" s="6">
        <v>111</v>
      </c>
      <c r="C14" s="2">
        <v>1.66</v>
      </c>
      <c r="D14" s="2">
        <v>2</v>
      </c>
      <c r="E14" s="2">
        <v>0</v>
      </c>
      <c r="F14" s="2">
        <v>0</v>
      </c>
      <c r="G14" s="7">
        <v>0</v>
      </c>
      <c r="I14" s="6">
        <v>213</v>
      </c>
      <c r="J14" s="12">
        <f>5.3+5</f>
        <v>10.3</v>
      </c>
      <c r="K14" s="2">
        <v>2</v>
      </c>
      <c r="L14" s="2">
        <v>0</v>
      </c>
      <c r="M14" s="2">
        <v>0</v>
      </c>
      <c r="N14" s="7">
        <v>0</v>
      </c>
    </row>
    <row r="15" spans="2:15" x14ac:dyDescent="0.3">
      <c r="B15" s="6">
        <v>112</v>
      </c>
      <c r="C15" s="2">
        <v>14.5</v>
      </c>
      <c r="D15" s="2">
        <v>0</v>
      </c>
      <c r="E15" s="2">
        <v>0</v>
      </c>
      <c r="F15" s="2">
        <v>2</v>
      </c>
      <c r="G15" s="7">
        <v>1</v>
      </c>
      <c r="I15" s="6">
        <v>214</v>
      </c>
      <c r="J15" s="12">
        <f>4.82+5+2.5+3.86</f>
        <v>16.18</v>
      </c>
      <c r="K15" s="2">
        <v>2</v>
      </c>
      <c r="L15" s="2">
        <v>1</v>
      </c>
      <c r="M15" s="2">
        <v>2</v>
      </c>
      <c r="N15" s="7">
        <v>1</v>
      </c>
    </row>
    <row r="16" spans="2:15" x14ac:dyDescent="0.3">
      <c r="B16" s="6">
        <v>113</v>
      </c>
      <c r="C16" s="2">
        <v>8.27</v>
      </c>
      <c r="D16" s="2">
        <v>1</v>
      </c>
      <c r="E16" s="2">
        <v>0</v>
      </c>
      <c r="F16" s="2">
        <v>1</v>
      </c>
      <c r="G16" s="7">
        <v>0</v>
      </c>
      <c r="I16" s="6">
        <v>215</v>
      </c>
      <c r="J16" s="12">
        <f>3.86+2.5</f>
        <v>6.3599999999999994</v>
      </c>
      <c r="K16" s="2">
        <v>1</v>
      </c>
      <c r="L16" s="2">
        <v>0</v>
      </c>
      <c r="M16" s="2">
        <v>1</v>
      </c>
      <c r="N16" s="7">
        <v>0</v>
      </c>
    </row>
    <row r="17" spans="2:15" x14ac:dyDescent="0.3">
      <c r="B17" s="6">
        <v>114</v>
      </c>
      <c r="C17" s="2">
        <v>7.38</v>
      </c>
      <c r="D17" s="2">
        <v>1</v>
      </c>
      <c r="E17" s="2">
        <v>0</v>
      </c>
      <c r="F17" s="2">
        <v>1</v>
      </c>
      <c r="G17" s="7">
        <v>0</v>
      </c>
      <c r="I17" s="6">
        <v>216</v>
      </c>
      <c r="J17" s="12">
        <f>7.71+5</f>
        <v>12.71</v>
      </c>
      <c r="K17" s="2">
        <v>2</v>
      </c>
      <c r="L17" s="2">
        <v>0</v>
      </c>
      <c r="M17" s="2">
        <v>0</v>
      </c>
      <c r="N17" s="7">
        <v>0</v>
      </c>
    </row>
    <row r="18" spans="2:15" x14ac:dyDescent="0.3">
      <c r="B18" s="6">
        <v>115</v>
      </c>
      <c r="C18" s="2">
        <v>16.100000000000001</v>
      </c>
      <c r="D18" s="2">
        <v>2</v>
      </c>
      <c r="E18" s="2">
        <v>1</v>
      </c>
      <c r="F18" s="2">
        <v>0</v>
      </c>
      <c r="G18" s="7">
        <v>0</v>
      </c>
      <c r="I18" s="6">
        <v>217</v>
      </c>
      <c r="J18" s="12">
        <f>5.3+5</f>
        <v>10.3</v>
      </c>
      <c r="K18" s="2">
        <v>2</v>
      </c>
      <c r="L18" s="2">
        <v>0</v>
      </c>
      <c r="M18" s="2">
        <v>0</v>
      </c>
      <c r="N18" s="7">
        <v>0</v>
      </c>
    </row>
    <row r="19" spans="2:15" x14ac:dyDescent="0.3">
      <c r="B19" s="6">
        <v>116</v>
      </c>
      <c r="C19" s="2">
        <v>21.72</v>
      </c>
      <c r="D19" s="2">
        <v>2</v>
      </c>
      <c r="E19" s="2">
        <v>0</v>
      </c>
      <c r="F19" s="2">
        <v>0</v>
      </c>
      <c r="G19" s="7">
        <v>1</v>
      </c>
      <c r="I19" s="6">
        <v>218</v>
      </c>
      <c r="J19" s="12">
        <f>4.82+5</f>
        <v>9.82</v>
      </c>
      <c r="K19" s="2">
        <v>2</v>
      </c>
      <c r="L19" s="2">
        <v>0</v>
      </c>
      <c r="M19" s="2">
        <v>0</v>
      </c>
      <c r="N19" s="7">
        <v>0</v>
      </c>
    </row>
    <row r="20" spans="2:15" x14ac:dyDescent="0.3">
      <c r="B20" s="6">
        <v>117</v>
      </c>
      <c r="C20" s="2">
        <v>6.05</v>
      </c>
      <c r="D20" s="2">
        <v>1</v>
      </c>
      <c r="E20" s="2">
        <v>0</v>
      </c>
      <c r="F20" s="2">
        <v>1</v>
      </c>
      <c r="G20" s="7">
        <v>0</v>
      </c>
      <c r="I20" s="6">
        <v>219</v>
      </c>
      <c r="J20" s="12">
        <f>8.19+5.3+5</f>
        <v>18.489999999999998</v>
      </c>
      <c r="K20" s="2">
        <v>2</v>
      </c>
      <c r="L20" s="2">
        <v>1</v>
      </c>
      <c r="M20" s="2">
        <v>0</v>
      </c>
      <c r="N20" s="7">
        <v>0</v>
      </c>
    </row>
    <row r="21" spans="2:15" x14ac:dyDescent="0.3">
      <c r="B21" s="6">
        <v>118</v>
      </c>
      <c r="C21" s="2">
        <v>6.05</v>
      </c>
      <c r="D21" s="2">
        <v>1</v>
      </c>
      <c r="E21" s="2">
        <v>0</v>
      </c>
      <c r="F21" s="2">
        <v>1</v>
      </c>
      <c r="G21" s="7">
        <v>0</v>
      </c>
      <c r="I21" s="6">
        <v>220</v>
      </c>
      <c r="J21" s="12">
        <f>6.27+5</f>
        <v>11.27</v>
      </c>
      <c r="K21" s="2">
        <v>2</v>
      </c>
      <c r="L21" s="2">
        <v>0</v>
      </c>
      <c r="M21" s="2">
        <v>0</v>
      </c>
      <c r="N21" s="7">
        <v>0</v>
      </c>
    </row>
    <row r="22" spans="2:15" x14ac:dyDescent="0.3">
      <c r="B22" s="6">
        <v>119</v>
      </c>
      <c r="C22" s="2">
        <v>14.76</v>
      </c>
      <c r="D22" s="2">
        <v>2</v>
      </c>
      <c r="E22" s="2">
        <v>1</v>
      </c>
      <c r="F22" s="2">
        <v>0</v>
      </c>
      <c r="G22" s="7">
        <v>0</v>
      </c>
      <c r="I22" s="6">
        <v>221</v>
      </c>
      <c r="J22" s="12">
        <f>6.27+2.5</f>
        <v>8.77</v>
      </c>
      <c r="K22" s="2">
        <v>1</v>
      </c>
      <c r="L22" s="2">
        <v>0</v>
      </c>
      <c r="M22" s="2">
        <v>1</v>
      </c>
      <c r="N22" s="7">
        <v>0</v>
      </c>
    </row>
    <row r="23" spans="2:15" ht="15" thickBot="1" x14ac:dyDescent="0.35">
      <c r="B23" s="6">
        <v>120</v>
      </c>
      <c r="C23" s="2">
        <v>10.77</v>
      </c>
      <c r="D23" s="2">
        <v>1</v>
      </c>
      <c r="E23" s="2">
        <v>0</v>
      </c>
      <c r="F23" s="2">
        <v>0</v>
      </c>
      <c r="G23" s="7">
        <v>1</v>
      </c>
      <c r="I23" s="6">
        <v>222</v>
      </c>
      <c r="J23" s="12">
        <f>3.37+4.82+(7.71-5.3)+2.5+5</f>
        <v>18.100000000000001</v>
      </c>
      <c r="K23" s="2">
        <v>2</v>
      </c>
      <c r="L23" s="2">
        <v>1</v>
      </c>
      <c r="M23" s="2">
        <v>0</v>
      </c>
      <c r="N23" s="7">
        <v>1</v>
      </c>
    </row>
    <row r="24" spans="2:15" ht="15" thickBot="1" x14ac:dyDescent="0.35">
      <c r="B24" s="6">
        <v>121</v>
      </c>
      <c r="C24" s="2">
        <v>18.28</v>
      </c>
      <c r="D24" s="2">
        <v>2</v>
      </c>
      <c r="E24" s="2">
        <v>1</v>
      </c>
      <c r="F24" s="2">
        <v>0</v>
      </c>
      <c r="G24" s="7">
        <v>0</v>
      </c>
      <c r="I24" s="22" t="s">
        <v>8</v>
      </c>
      <c r="J24" s="23">
        <f>SUM(J4:J23)</f>
        <v>256.85000000000002</v>
      </c>
      <c r="K24" s="23">
        <f>SUM(K4:K23)</f>
        <v>30</v>
      </c>
      <c r="L24" s="23">
        <f>SUM(L4:L23)</f>
        <v>10</v>
      </c>
      <c r="M24" s="23">
        <f>SUM(M4:M23)</f>
        <v>12</v>
      </c>
      <c r="N24" s="24">
        <f>SUM(N4:N23)</f>
        <v>3</v>
      </c>
      <c r="O24" s="1"/>
    </row>
    <row r="25" spans="2:15" x14ac:dyDescent="0.3">
      <c r="B25" s="6">
        <v>122</v>
      </c>
      <c r="C25" s="2">
        <v>7.83</v>
      </c>
      <c r="D25" s="2">
        <v>1</v>
      </c>
      <c r="E25" s="2">
        <v>0</v>
      </c>
      <c r="F25" s="2">
        <v>1</v>
      </c>
      <c r="G25" s="7">
        <v>0</v>
      </c>
      <c r="I25" s="16"/>
      <c r="J25" s="17"/>
      <c r="K25" s="17"/>
      <c r="L25" s="17"/>
      <c r="M25" s="17"/>
      <c r="N25" s="17"/>
    </row>
    <row r="26" spans="2:15" ht="15" thickBot="1" x14ac:dyDescent="0.35">
      <c r="B26" s="19">
        <v>207</v>
      </c>
      <c r="C26" s="20">
        <v>7.38</v>
      </c>
      <c r="D26" s="20">
        <v>1</v>
      </c>
      <c r="E26" s="20">
        <v>0</v>
      </c>
      <c r="F26" s="20">
        <v>1</v>
      </c>
      <c r="G26" s="21">
        <v>0</v>
      </c>
      <c r="I26" s="16"/>
      <c r="J26" s="17"/>
      <c r="K26" s="17"/>
      <c r="L26" s="17"/>
      <c r="M26" s="17"/>
      <c r="N26" s="17"/>
    </row>
    <row r="27" spans="2:15" ht="15" thickBot="1" x14ac:dyDescent="0.35">
      <c r="B27" s="22" t="s">
        <v>8</v>
      </c>
      <c r="C27" s="23">
        <f>SUM(C4:C26)</f>
        <v>250.9</v>
      </c>
      <c r="D27" s="23">
        <f>SUM(D4:D26)</f>
        <v>27</v>
      </c>
      <c r="E27" s="23">
        <f t="shared" ref="E27:G27" si="1">SUM(E4:E26)</f>
        <v>4</v>
      </c>
      <c r="F27" s="23">
        <f>SUM(F4:F26)</f>
        <v>18</v>
      </c>
      <c r="G27" s="24">
        <f t="shared" si="1"/>
        <v>5</v>
      </c>
    </row>
    <row r="29" spans="2:15" ht="15" thickBot="1" x14ac:dyDescent="0.35"/>
    <row r="30" spans="2:15" x14ac:dyDescent="0.3">
      <c r="B30" s="3" t="s">
        <v>11</v>
      </c>
      <c r="C30" s="4"/>
      <c r="D30" s="4"/>
      <c r="E30" s="4"/>
      <c r="F30" s="4"/>
      <c r="G30" s="5"/>
      <c r="I30" s="3" t="s">
        <v>12</v>
      </c>
      <c r="J30" s="4"/>
      <c r="K30" s="4"/>
      <c r="L30" s="4"/>
      <c r="M30" s="4"/>
      <c r="N30" s="5"/>
    </row>
    <row r="31" spans="2:15" ht="15" thickBot="1" x14ac:dyDescent="0.35">
      <c r="B31" s="8" t="s">
        <v>0</v>
      </c>
      <c r="C31" s="14" t="s">
        <v>1</v>
      </c>
      <c r="D31" s="14" t="s">
        <v>3</v>
      </c>
      <c r="E31" s="14" t="s">
        <v>4</v>
      </c>
      <c r="F31" s="14" t="s">
        <v>9</v>
      </c>
      <c r="G31" s="18" t="s">
        <v>2</v>
      </c>
      <c r="I31" s="8" t="s">
        <v>0</v>
      </c>
      <c r="J31" s="14" t="s">
        <v>1</v>
      </c>
      <c r="K31" s="14" t="s">
        <v>3</v>
      </c>
      <c r="L31" s="14" t="s">
        <v>4</v>
      </c>
      <c r="M31" s="14" t="s">
        <v>9</v>
      </c>
      <c r="N31" s="18" t="s">
        <v>2</v>
      </c>
    </row>
    <row r="32" spans="2:15" x14ac:dyDescent="0.3">
      <c r="B32" s="11">
        <v>101</v>
      </c>
      <c r="C32" s="12">
        <f>7.31+6.02+2.5</f>
        <v>15.829999999999998</v>
      </c>
      <c r="D32" s="12">
        <v>1</v>
      </c>
      <c r="E32" s="12">
        <v>1</v>
      </c>
      <c r="F32" s="12">
        <v>1</v>
      </c>
      <c r="G32" s="13">
        <v>0</v>
      </c>
      <c r="I32" s="11">
        <v>202</v>
      </c>
      <c r="J32" s="12">
        <f>2.5+5.98</f>
        <v>8.48</v>
      </c>
      <c r="K32" s="12">
        <v>1</v>
      </c>
      <c r="L32" s="12">
        <v>0</v>
      </c>
      <c r="M32" s="12">
        <v>1</v>
      </c>
      <c r="N32" s="13">
        <v>0</v>
      </c>
    </row>
    <row r="33" spans="2:14" x14ac:dyDescent="0.3">
      <c r="B33" s="6">
        <v>102</v>
      </c>
      <c r="C33" s="12">
        <f>1.72+3.87+2.5</f>
        <v>8.09</v>
      </c>
      <c r="D33" s="2">
        <v>1</v>
      </c>
      <c r="E33" s="2">
        <v>1</v>
      </c>
      <c r="F33" s="2">
        <v>1</v>
      </c>
      <c r="G33" s="7">
        <v>0</v>
      </c>
      <c r="I33" s="6">
        <v>203</v>
      </c>
      <c r="J33" s="12">
        <f t="shared" ref="J33:J36" si="2">2.5+5.98</f>
        <v>8.48</v>
      </c>
      <c r="K33" s="12">
        <v>1</v>
      </c>
      <c r="L33" s="12">
        <v>0</v>
      </c>
      <c r="M33" s="12">
        <v>1</v>
      </c>
      <c r="N33" s="13">
        <v>0</v>
      </c>
    </row>
    <row r="34" spans="2:14" x14ac:dyDescent="0.3">
      <c r="B34" s="6">
        <v>103</v>
      </c>
      <c r="C34" s="12">
        <f>2.5+3.87</f>
        <v>6.37</v>
      </c>
      <c r="D34" s="2">
        <v>1</v>
      </c>
      <c r="E34" s="2">
        <v>0</v>
      </c>
      <c r="F34" s="2">
        <v>1</v>
      </c>
      <c r="G34" s="7">
        <v>0</v>
      </c>
      <c r="I34" s="6">
        <v>204</v>
      </c>
      <c r="J34" s="12">
        <f t="shared" si="2"/>
        <v>8.48</v>
      </c>
      <c r="K34" s="12">
        <v>1</v>
      </c>
      <c r="L34" s="12">
        <v>0</v>
      </c>
      <c r="M34" s="12">
        <v>1</v>
      </c>
      <c r="N34" s="13">
        <v>0</v>
      </c>
    </row>
    <row r="35" spans="2:14" x14ac:dyDescent="0.3">
      <c r="B35" s="6">
        <v>104</v>
      </c>
      <c r="C35" s="12">
        <f t="shared" ref="C35:C38" si="3">2.5+3.87</f>
        <v>6.37</v>
      </c>
      <c r="D35" s="2">
        <v>1</v>
      </c>
      <c r="E35" s="2">
        <v>0</v>
      </c>
      <c r="F35" s="2">
        <v>1</v>
      </c>
      <c r="G35" s="7">
        <v>0</v>
      </c>
      <c r="I35" s="6">
        <v>205</v>
      </c>
      <c r="J35" s="12">
        <f t="shared" si="2"/>
        <v>8.48</v>
      </c>
      <c r="K35" s="12">
        <v>1</v>
      </c>
      <c r="L35" s="12">
        <v>0</v>
      </c>
      <c r="M35" s="12">
        <v>1</v>
      </c>
      <c r="N35" s="13">
        <v>0</v>
      </c>
    </row>
    <row r="36" spans="2:14" x14ac:dyDescent="0.3">
      <c r="B36" s="6">
        <v>105</v>
      </c>
      <c r="C36" s="12">
        <f t="shared" si="3"/>
        <v>6.37</v>
      </c>
      <c r="D36" s="2">
        <v>1</v>
      </c>
      <c r="E36" s="2">
        <v>0</v>
      </c>
      <c r="F36" s="2">
        <v>1</v>
      </c>
      <c r="G36" s="7">
        <v>0</v>
      </c>
      <c r="I36" s="6">
        <v>206</v>
      </c>
      <c r="J36" s="12">
        <f t="shared" si="2"/>
        <v>8.48</v>
      </c>
      <c r="K36" s="12">
        <v>1</v>
      </c>
      <c r="L36" s="12">
        <v>0</v>
      </c>
      <c r="M36" s="12">
        <v>1</v>
      </c>
      <c r="N36" s="13">
        <v>0</v>
      </c>
    </row>
    <row r="37" spans="2:14" x14ac:dyDescent="0.3">
      <c r="B37" s="6">
        <v>106</v>
      </c>
      <c r="C37" s="12">
        <f t="shared" si="3"/>
        <v>6.37</v>
      </c>
      <c r="D37" s="2">
        <v>1</v>
      </c>
      <c r="E37" s="2">
        <v>0</v>
      </c>
      <c r="F37" s="2">
        <v>1</v>
      </c>
      <c r="G37" s="7">
        <v>0</v>
      </c>
      <c r="I37" s="6">
        <v>207</v>
      </c>
      <c r="J37" s="12">
        <f>1.84+1.6+(5.98-1.84)+2.5</f>
        <v>10.080000000000002</v>
      </c>
      <c r="K37" s="2">
        <v>1</v>
      </c>
      <c r="L37" s="2">
        <v>1</v>
      </c>
      <c r="M37" s="2">
        <v>1</v>
      </c>
      <c r="N37" s="7">
        <v>0</v>
      </c>
    </row>
    <row r="38" spans="2:14" x14ac:dyDescent="0.3">
      <c r="B38" s="6">
        <v>107</v>
      </c>
      <c r="C38" s="12">
        <f t="shared" si="3"/>
        <v>6.37</v>
      </c>
      <c r="D38" s="2">
        <v>1</v>
      </c>
      <c r="E38" s="2">
        <v>0</v>
      </c>
      <c r="F38" s="2">
        <v>1</v>
      </c>
      <c r="G38" s="7">
        <v>0</v>
      </c>
      <c r="I38" s="6">
        <v>208</v>
      </c>
      <c r="J38" s="12">
        <f>1.84+1.6+7.36+5.98+5</f>
        <v>21.78</v>
      </c>
      <c r="K38" s="2">
        <v>2</v>
      </c>
      <c r="L38" s="2">
        <v>1</v>
      </c>
      <c r="M38" s="2">
        <v>1</v>
      </c>
      <c r="N38" s="7">
        <v>0</v>
      </c>
    </row>
    <row r="39" spans="2:14" x14ac:dyDescent="0.3">
      <c r="B39" s="6">
        <v>109</v>
      </c>
      <c r="C39" s="12">
        <f>6.02+6.02+2.5</f>
        <v>14.54</v>
      </c>
      <c r="D39" s="2">
        <v>1</v>
      </c>
      <c r="E39" s="2">
        <v>1</v>
      </c>
      <c r="F39" s="2">
        <v>1</v>
      </c>
      <c r="G39" s="7">
        <v>0</v>
      </c>
      <c r="I39" s="6">
        <v>209</v>
      </c>
      <c r="J39" s="12">
        <f>7.36+5.98+2.5</f>
        <v>15.84</v>
      </c>
      <c r="K39" s="2">
        <v>1</v>
      </c>
      <c r="L39" s="2">
        <v>1</v>
      </c>
      <c r="M39" s="2">
        <v>1</v>
      </c>
      <c r="N39" s="7">
        <v>0</v>
      </c>
    </row>
    <row r="40" spans="2:14" x14ac:dyDescent="0.3">
      <c r="B40" s="6">
        <v>110</v>
      </c>
      <c r="C40" s="12">
        <f>6.02+2.5</f>
        <v>8.52</v>
      </c>
      <c r="D40" s="2">
        <v>1</v>
      </c>
      <c r="E40" s="2">
        <v>0</v>
      </c>
      <c r="F40" s="2">
        <v>1</v>
      </c>
      <c r="G40" s="7">
        <v>0</v>
      </c>
      <c r="I40" s="6">
        <v>210</v>
      </c>
      <c r="J40" s="12">
        <f>5.98+2.5</f>
        <v>8.48</v>
      </c>
      <c r="K40" s="2">
        <v>1</v>
      </c>
      <c r="L40" s="2">
        <v>0</v>
      </c>
      <c r="M40" s="2">
        <v>1</v>
      </c>
      <c r="N40" s="7">
        <v>0</v>
      </c>
    </row>
    <row r="41" spans="2:14" x14ac:dyDescent="0.3">
      <c r="B41" s="6">
        <v>111</v>
      </c>
      <c r="C41" s="12">
        <f>6.02+6.02+5</f>
        <v>17.04</v>
      </c>
      <c r="D41" s="2">
        <v>1</v>
      </c>
      <c r="E41" s="2">
        <v>0</v>
      </c>
      <c r="F41" s="2">
        <v>1</v>
      </c>
      <c r="G41" s="7">
        <v>1</v>
      </c>
      <c r="I41" s="6">
        <v>211</v>
      </c>
      <c r="J41" s="12">
        <f>5.98+2.5</f>
        <v>8.48</v>
      </c>
      <c r="K41" s="2">
        <v>1</v>
      </c>
      <c r="L41" s="2">
        <v>0</v>
      </c>
      <c r="M41" s="2">
        <v>1</v>
      </c>
      <c r="N41" s="7">
        <v>0</v>
      </c>
    </row>
    <row r="42" spans="2:14" x14ac:dyDescent="0.3">
      <c r="B42" s="6">
        <v>112</v>
      </c>
      <c r="C42" s="12">
        <f>C40</f>
        <v>8.52</v>
      </c>
      <c r="D42" s="12">
        <f t="shared" ref="D42:G42" si="4">D40</f>
        <v>1</v>
      </c>
      <c r="E42" s="12">
        <f t="shared" si="4"/>
        <v>0</v>
      </c>
      <c r="F42" s="12">
        <f t="shared" si="4"/>
        <v>1</v>
      </c>
      <c r="G42" s="13">
        <f t="shared" si="4"/>
        <v>0</v>
      </c>
      <c r="I42" s="6">
        <v>212</v>
      </c>
      <c r="J42" s="12">
        <f>5.98+2.5</f>
        <v>8.48</v>
      </c>
      <c r="K42" s="2">
        <v>1</v>
      </c>
      <c r="L42" s="2">
        <v>0</v>
      </c>
      <c r="M42" s="2">
        <v>1</v>
      </c>
      <c r="N42" s="7">
        <v>0</v>
      </c>
    </row>
    <row r="43" spans="2:14" x14ac:dyDescent="0.3">
      <c r="B43" s="6">
        <v>113</v>
      </c>
      <c r="C43" s="12">
        <f>C42</f>
        <v>8.52</v>
      </c>
      <c r="D43" s="12">
        <f t="shared" ref="D43:G43" si="5">D42</f>
        <v>1</v>
      </c>
      <c r="E43" s="12">
        <f t="shared" si="5"/>
        <v>0</v>
      </c>
      <c r="F43" s="12">
        <f t="shared" si="5"/>
        <v>1</v>
      </c>
      <c r="G43" s="13">
        <f t="shared" si="5"/>
        <v>0</v>
      </c>
      <c r="I43" s="6">
        <v>213</v>
      </c>
      <c r="J43" s="12">
        <f>2*5.98+5</f>
        <v>16.96</v>
      </c>
      <c r="K43" s="12">
        <v>1</v>
      </c>
      <c r="L43" s="12">
        <v>0</v>
      </c>
      <c r="M43" s="12">
        <v>1</v>
      </c>
      <c r="N43" s="13">
        <v>1</v>
      </c>
    </row>
    <row r="44" spans="2:14" x14ac:dyDescent="0.3">
      <c r="B44" s="6">
        <v>114</v>
      </c>
      <c r="C44" s="12">
        <f>1.72+1.72+(6.02-1.72)+5</f>
        <v>12.74</v>
      </c>
      <c r="D44" s="2">
        <v>2</v>
      </c>
      <c r="E44" s="2">
        <v>1</v>
      </c>
      <c r="F44" s="2">
        <v>1</v>
      </c>
      <c r="G44" s="7">
        <v>1</v>
      </c>
      <c r="I44" s="6">
        <v>214</v>
      </c>
      <c r="J44" s="12">
        <f>5.98+2.5</f>
        <v>8.48</v>
      </c>
      <c r="K44" s="2">
        <v>1</v>
      </c>
      <c r="L44" s="2">
        <v>0</v>
      </c>
      <c r="M44" s="2">
        <v>1</v>
      </c>
      <c r="N44" s="7">
        <v>0</v>
      </c>
    </row>
    <row r="45" spans="2:14" ht="15" thickBot="1" x14ac:dyDescent="0.35">
      <c r="B45" s="6">
        <v>115</v>
      </c>
      <c r="C45" s="12">
        <f>(6.02-1.72)+5+3.87</f>
        <v>13.170000000000002</v>
      </c>
      <c r="D45" s="2">
        <v>2</v>
      </c>
      <c r="E45" s="2">
        <v>1</v>
      </c>
      <c r="F45" s="2">
        <v>0</v>
      </c>
      <c r="G45" s="7">
        <v>0</v>
      </c>
      <c r="I45" s="6">
        <v>215</v>
      </c>
      <c r="J45" s="12">
        <f>5.98+5.98+5</f>
        <v>16.96</v>
      </c>
      <c r="K45" s="12">
        <v>1</v>
      </c>
      <c r="L45" s="12">
        <v>1</v>
      </c>
      <c r="M45" s="12">
        <v>1</v>
      </c>
      <c r="N45" s="13">
        <v>0</v>
      </c>
    </row>
    <row r="46" spans="2:14" ht="15" thickBot="1" x14ac:dyDescent="0.35">
      <c r="B46" s="6">
        <v>116</v>
      </c>
      <c r="C46" s="12">
        <f>2.5+3.87</f>
        <v>6.37</v>
      </c>
      <c r="D46" s="2">
        <v>1</v>
      </c>
      <c r="E46" s="2">
        <v>0</v>
      </c>
      <c r="F46" s="2">
        <v>1</v>
      </c>
      <c r="G46" s="7">
        <v>0</v>
      </c>
      <c r="I46" s="22" t="s">
        <v>8</v>
      </c>
      <c r="J46" s="23">
        <f>SUM(J32:J45)</f>
        <v>157.94000000000003</v>
      </c>
      <c r="K46" s="23">
        <f t="shared" ref="K46:N46" si="6">SUM(K32:K45)</f>
        <v>15</v>
      </c>
      <c r="L46" s="23">
        <f t="shared" si="6"/>
        <v>4</v>
      </c>
      <c r="M46" s="23">
        <f t="shared" si="6"/>
        <v>14</v>
      </c>
      <c r="N46" s="24">
        <f t="shared" si="6"/>
        <v>1</v>
      </c>
    </row>
    <row r="47" spans="2:14" ht="15" thickBot="1" x14ac:dyDescent="0.35">
      <c r="B47" s="22" t="s">
        <v>8</v>
      </c>
      <c r="C47" s="23">
        <f>SUM(C32:C46)</f>
        <v>145.18999999999997</v>
      </c>
      <c r="D47" s="23">
        <f>SUM(D32:D46)</f>
        <v>17</v>
      </c>
      <c r="E47" s="23">
        <f t="shared" ref="D47:G47" si="7">SUM(E32:E46)</f>
        <v>5</v>
      </c>
      <c r="F47" s="23">
        <f t="shared" si="7"/>
        <v>14</v>
      </c>
      <c r="G47" s="24">
        <f t="shared" si="7"/>
        <v>2</v>
      </c>
    </row>
    <row r="48" spans="2:14" x14ac:dyDescent="0.3">
      <c r="B48" s="16"/>
      <c r="C48" s="17"/>
      <c r="D48" s="17"/>
      <c r="E48" s="17"/>
      <c r="F48" s="17"/>
      <c r="G48" s="17"/>
    </row>
    <row r="49" spans="2:14" ht="15" thickBot="1" x14ac:dyDescent="0.35">
      <c r="B49" s="16"/>
      <c r="C49" s="17"/>
      <c r="D49" s="17"/>
      <c r="E49" s="17"/>
      <c r="F49" s="17"/>
      <c r="G49" s="17"/>
    </row>
    <row r="50" spans="2:14" x14ac:dyDescent="0.3">
      <c r="B50" s="3" t="s">
        <v>12</v>
      </c>
      <c r="C50" s="4"/>
      <c r="D50" s="4"/>
      <c r="E50" s="4"/>
      <c r="F50" s="4"/>
      <c r="G50" s="5"/>
      <c r="I50" s="3" t="s">
        <v>12</v>
      </c>
      <c r="J50" s="4"/>
      <c r="K50" s="4"/>
      <c r="L50" s="4"/>
      <c r="M50" s="4"/>
      <c r="N50" s="5"/>
    </row>
    <row r="51" spans="2:14" ht="15" thickBot="1" x14ac:dyDescent="0.35">
      <c r="B51" s="8" t="s">
        <v>0</v>
      </c>
      <c r="C51" s="14" t="s">
        <v>1</v>
      </c>
      <c r="D51" s="14" t="s">
        <v>3</v>
      </c>
      <c r="E51" s="14" t="s">
        <v>4</v>
      </c>
      <c r="F51" s="14" t="s">
        <v>9</v>
      </c>
      <c r="G51" s="18" t="s">
        <v>2</v>
      </c>
      <c r="I51" s="8" t="s">
        <v>0</v>
      </c>
      <c r="J51" s="14" t="s">
        <v>1</v>
      </c>
      <c r="K51" s="14" t="s">
        <v>3</v>
      </c>
      <c r="L51" s="14" t="s">
        <v>4</v>
      </c>
      <c r="M51" s="14" t="s">
        <v>9</v>
      </c>
      <c r="N51" s="18" t="s">
        <v>2</v>
      </c>
    </row>
    <row r="52" spans="2:14" x14ac:dyDescent="0.3">
      <c r="B52" s="15">
        <v>101</v>
      </c>
      <c r="C52" s="32">
        <f>8.19+6.75+2.5</f>
        <v>17.439999999999998</v>
      </c>
      <c r="D52" s="32">
        <v>1</v>
      </c>
      <c r="E52" s="32">
        <v>1</v>
      </c>
      <c r="F52" s="32">
        <v>1</v>
      </c>
      <c r="G52" s="33">
        <v>0</v>
      </c>
      <c r="I52" s="15">
        <v>201</v>
      </c>
      <c r="J52" s="32">
        <f>6.02+2.5</f>
        <v>8.52</v>
      </c>
      <c r="K52" s="32">
        <v>1</v>
      </c>
      <c r="L52" s="32">
        <v>0</v>
      </c>
      <c r="M52" s="32">
        <v>1</v>
      </c>
      <c r="N52" s="33">
        <v>0</v>
      </c>
    </row>
    <row r="53" spans="2:14" x14ac:dyDescent="0.3">
      <c r="B53" s="6">
        <v>102</v>
      </c>
      <c r="C53" s="12">
        <f>6.75+2.5</f>
        <v>9.25</v>
      </c>
      <c r="D53" s="2">
        <v>1</v>
      </c>
      <c r="E53" s="2">
        <v>0</v>
      </c>
      <c r="F53" s="2">
        <v>1</v>
      </c>
      <c r="G53" s="7">
        <v>0</v>
      </c>
      <c r="I53" s="6">
        <v>202</v>
      </c>
      <c r="J53" s="12">
        <f>J52</f>
        <v>8.52</v>
      </c>
      <c r="K53" s="12">
        <f t="shared" ref="K53:N53" si="8">K52</f>
        <v>1</v>
      </c>
      <c r="L53" s="12">
        <f t="shared" si="8"/>
        <v>0</v>
      </c>
      <c r="M53" s="12">
        <f t="shared" si="8"/>
        <v>1</v>
      </c>
      <c r="N53" s="13">
        <f t="shared" si="8"/>
        <v>0</v>
      </c>
    </row>
    <row r="54" spans="2:14" x14ac:dyDescent="0.3">
      <c r="B54" s="6">
        <v>103</v>
      </c>
      <c r="C54" s="12">
        <f t="shared" ref="C54:C58" si="9">6.75+2.5</f>
        <v>9.25</v>
      </c>
      <c r="D54" s="2">
        <v>1</v>
      </c>
      <c r="E54" s="2">
        <v>0</v>
      </c>
      <c r="F54" s="2">
        <v>1</v>
      </c>
      <c r="G54" s="7">
        <v>0</v>
      </c>
      <c r="I54" s="6">
        <v>203</v>
      </c>
      <c r="J54" s="12">
        <f>6.02+6.02+2.5</f>
        <v>14.54</v>
      </c>
      <c r="K54" s="2">
        <v>1</v>
      </c>
      <c r="L54" s="2">
        <v>1</v>
      </c>
      <c r="M54" s="2">
        <v>1</v>
      </c>
      <c r="N54" s="7">
        <v>0</v>
      </c>
    </row>
    <row r="55" spans="2:14" x14ac:dyDescent="0.3">
      <c r="B55" s="6">
        <v>104</v>
      </c>
      <c r="C55" s="12">
        <f t="shared" si="9"/>
        <v>9.25</v>
      </c>
      <c r="D55" s="2">
        <v>1</v>
      </c>
      <c r="E55" s="2">
        <v>0</v>
      </c>
      <c r="F55" s="2">
        <v>1</v>
      </c>
      <c r="G55" s="7">
        <v>0</v>
      </c>
      <c r="I55" s="6">
        <v>204</v>
      </c>
      <c r="J55" s="12">
        <f>J53</f>
        <v>8.52</v>
      </c>
      <c r="K55" s="12">
        <f t="shared" ref="K55:N55" si="10">K53</f>
        <v>1</v>
      </c>
      <c r="L55" s="12">
        <f t="shared" si="10"/>
        <v>0</v>
      </c>
      <c r="M55" s="12">
        <f t="shared" si="10"/>
        <v>1</v>
      </c>
      <c r="N55" s="13">
        <f t="shared" si="10"/>
        <v>0</v>
      </c>
    </row>
    <row r="56" spans="2:14" x14ac:dyDescent="0.3">
      <c r="B56" s="6">
        <v>105</v>
      </c>
      <c r="C56" s="12">
        <f t="shared" si="9"/>
        <v>9.25</v>
      </c>
      <c r="D56" s="2">
        <v>1</v>
      </c>
      <c r="E56" s="2">
        <v>0</v>
      </c>
      <c r="F56" s="2">
        <v>1</v>
      </c>
      <c r="G56" s="7">
        <v>0</v>
      </c>
      <c r="I56" s="6">
        <v>205</v>
      </c>
      <c r="J56" s="12">
        <f>J55</f>
        <v>8.52</v>
      </c>
      <c r="K56" s="12">
        <f t="shared" ref="K56:N56" si="11">K55</f>
        <v>1</v>
      </c>
      <c r="L56" s="12">
        <f t="shared" si="11"/>
        <v>0</v>
      </c>
      <c r="M56" s="12">
        <f t="shared" si="11"/>
        <v>1</v>
      </c>
      <c r="N56" s="13">
        <f t="shared" si="11"/>
        <v>0</v>
      </c>
    </row>
    <row r="57" spans="2:14" x14ac:dyDescent="0.3">
      <c r="B57" s="6">
        <v>106</v>
      </c>
      <c r="C57" s="12">
        <f t="shared" si="9"/>
        <v>9.25</v>
      </c>
      <c r="D57" s="2">
        <v>1</v>
      </c>
      <c r="E57" s="2">
        <v>0</v>
      </c>
      <c r="F57" s="2">
        <v>1</v>
      </c>
      <c r="G57" s="7">
        <v>0</v>
      </c>
      <c r="I57" s="6">
        <v>206</v>
      </c>
      <c r="J57" s="12">
        <f>1.72+3+(6.02-1.72)+5</f>
        <v>14.02</v>
      </c>
      <c r="K57" s="2">
        <v>1</v>
      </c>
      <c r="L57" s="2">
        <v>1</v>
      </c>
      <c r="M57" s="2">
        <v>1</v>
      </c>
      <c r="N57" s="7">
        <v>1</v>
      </c>
    </row>
    <row r="58" spans="2:14" x14ac:dyDescent="0.3">
      <c r="B58" s="6">
        <v>107</v>
      </c>
      <c r="C58" s="12">
        <f t="shared" si="9"/>
        <v>9.25</v>
      </c>
      <c r="D58" s="2">
        <v>1</v>
      </c>
      <c r="E58" s="2">
        <v>0</v>
      </c>
      <c r="F58" s="2">
        <v>1</v>
      </c>
      <c r="G58" s="7">
        <v>0</v>
      </c>
      <c r="I58" s="6">
        <v>207</v>
      </c>
      <c r="J58" s="12">
        <f>J57+(7.31-0.44)</f>
        <v>20.89</v>
      </c>
      <c r="K58" s="2">
        <v>0</v>
      </c>
      <c r="L58" s="2">
        <v>1</v>
      </c>
      <c r="M58" s="2">
        <v>2</v>
      </c>
      <c r="N58" s="7">
        <v>1</v>
      </c>
    </row>
    <row r="59" spans="2:14" x14ac:dyDescent="0.3">
      <c r="B59" s="6">
        <v>109</v>
      </c>
      <c r="C59" s="12">
        <f>6.75+2.5</f>
        <v>9.25</v>
      </c>
      <c r="D59" s="2">
        <v>1</v>
      </c>
      <c r="E59" s="2">
        <v>0</v>
      </c>
      <c r="F59" s="2">
        <v>1</v>
      </c>
      <c r="G59" s="7">
        <v>0</v>
      </c>
      <c r="I59" s="6">
        <v>208</v>
      </c>
      <c r="J59" s="12">
        <f>5+4.73</f>
        <v>9.73</v>
      </c>
      <c r="K59" s="2">
        <v>3</v>
      </c>
      <c r="L59" s="2">
        <v>0</v>
      </c>
      <c r="M59" s="2">
        <v>0</v>
      </c>
      <c r="N59" s="7">
        <v>0</v>
      </c>
    </row>
    <row r="60" spans="2:14" x14ac:dyDescent="0.3">
      <c r="B60" s="6">
        <v>110</v>
      </c>
      <c r="C60" s="12">
        <f>6.75+2.5</f>
        <v>9.25</v>
      </c>
      <c r="D60" s="2">
        <v>1</v>
      </c>
      <c r="E60" s="2">
        <v>0</v>
      </c>
      <c r="F60" s="2">
        <v>1</v>
      </c>
      <c r="G60" s="7">
        <v>0</v>
      </c>
      <c r="I60" s="6">
        <v>209</v>
      </c>
      <c r="J60" s="12">
        <f>7.31+6.02+2.5</f>
        <v>15.829999999999998</v>
      </c>
      <c r="K60" s="2">
        <v>1</v>
      </c>
      <c r="L60" s="2">
        <v>1</v>
      </c>
      <c r="M60" s="2">
        <v>1</v>
      </c>
      <c r="N60" s="7">
        <v>0</v>
      </c>
    </row>
    <row r="61" spans="2:14" x14ac:dyDescent="0.3">
      <c r="B61" s="6">
        <v>111</v>
      </c>
      <c r="C61" s="12">
        <f>6.75+6.75+2.5</f>
        <v>16</v>
      </c>
      <c r="D61" s="2">
        <v>1</v>
      </c>
      <c r="E61" s="2">
        <v>0</v>
      </c>
      <c r="F61" s="2">
        <v>1</v>
      </c>
      <c r="G61" s="7">
        <v>0</v>
      </c>
      <c r="I61" s="6">
        <v>210</v>
      </c>
      <c r="J61" s="12">
        <f>2.5+6.02</f>
        <v>8.52</v>
      </c>
      <c r="K61" s="2">
        <v>1</v>
      </c>
      <c r="L61" s="2">
        <v>0</v>
      </c>
      <c r="M61" s="2">
        <v>1</v>
      </c>
      <c r="N61" s="7">
        <v>0</v>
      </c>
    </row>
    <row r="62" spans="2:14" x14ac:dyDescent="0.3">
      <c r="B62" s="6">
        <v>112</v>
      </c>
      <c r="C62" s="12">
        <f>C60</f>
        <v>9.25</v>
      </c>
      <c r="D62" s="12">
        <f t="shared" ref="D62:G64" si="12">D60</f>
        <v>1</v>
      </c>
      <c r="E62" s="12">
        <f t="shared" si="12"/>
        <v>0</v>
      </c>
      <c r="F62" s="12">
        <f t="shared" si="12"/>
        <v>1</v>
      </c>
      <c r="G62" s="13">
        <f t="shared" si="12"/>
        <v>0</v>
      </c>
      <c r="I62" s="6">
        <v>211</v>
      </c>
      <c r="J62" s="12">
        <f t="shared" ref="J62:J66" si="13">2.5+6.02</f>
        <v>8.52</v>
      </c>
      <c r="K62" s="2">
        <v>1</v>
      </c>
      <c r="L62" s="2">
        <v>0</v>
      </c>
      <c r="M62" s="2">
        <v>1</v>
      </c>
      <c r="N62" s="7">
        <v>0</v>
      </c>
    </row>
    <row r="63" spans="2:14" x14ac:dyDescent="0.3">
      <c r="B63" s="6">
        <v>113</v>
      </c>
      <c r="C63" s="12">
        <f>6.75+2.5</f>
        <v>9.25</v>
      </c>
      <c r="D63" s="2">
        <v>1</v>
      </c>
      <c r="E63" s="2">
        <v>0</v>
      </c>
      <c r="F63" s="2">
        <v>1</v>
      </c>
      <c r="G63" s="7">
        <v>0</v>
      </c>
      <c r="I63" s="6">
        <v>212</v>
      </c>
      <c r="J63" s="12">
        <f t="shared" si="13"/>
        <v>8.52</v>
      </c>
      <c r="K63" s="2">
        <v>1</v>
      </c>
      <c r="L63" s="2">
        <v>0</v>
      </c>
      <c r="M63" s="2">
        <v>1</v>
      </c>
      <c r="N63" s="7">
        <v>0</v>
      </c>
    </row>
    <row r="64" spans="2:14" x14ac:dyDescent="0.3">
      <c r="B64" s="6">
        <v>114</v>
      </c>
      <c r="C64" s="12">
        <f>6.75+2.5</f>
        <v>9.25</v>
      </c>
      <c r="D64" s="2">
        <v>1</v>
      </c>
      <c r="E64" s="2">
        <v>0</v>
      </c>
      <c r="F64" s="2">
        <v>1</v>
      </c>
      <c r="G64" s="7">
        <v>0</v>
      </c>
      <c r="I64" s="6">
        <v>213</v>
      </c>
      <c r="J64" s="12">
        <f t="shared" si="13"/>
        <v>8.52</v>
      </c>
      <c r="K64" s="2">
        <v>1</v>
      </c>
      <c r="L64" s="2">
        <v>0</v>
      </c>
      <c r="M64" s="2">
        <v>1</v>
      </c>
      <c r="N64" s="7">
        <v>0</v>
      </c>
    </row>
    <row r="65" spans="2:14" x14ac:dyDescent="0.3">
      <c r="B65" s="6">
        <v>115</v>
      </c>
      <c r="C65" s="12">
        <f>3.5+1.74+(6.08-1.74)+2.5</f>
        <v>12.08</v>
      </c>
      <c r="D65" s="2">
        <v>0</v>
      </c>
      <c r="E65" s="2">
        <v>1</v>
      </c>
      <c r="F65" s="2">
        <v>1</v>
      </c>
      <c r="G65" s="7">
        <v>1</v>
      </c>
      <c r="I65" s="6">
        <v>214</v>
      </c>
      <c r="J65" s="12">
        <f t="shared" si="13"/>
        <v>8.52</v>
      </c>
      <c r="K65" s="2">
        <v>1</v>
      </c>
      <c r="L65" s="2">
        <v>0</v>
      </c>
      <c r="M65" s="2">
        <v>1</v>
      </c>
      <c r="N65" s="7">
        <v>0</v>
      </c>
    </row>
    <row r="66" spans="2:14" ht="15" thickBot="1" x14ac:dyDescent="0.35">
      <c r="B66" s="8">
        <v>116</v>
      </c>
      <c r="C66" s="34">
        <f>(6.08-1.74)+2.5</f>
        <v>6.84</v>
      </c>
      <c r="D66" s="9">
        <v>1</v>
      </c>
      <c r="E66" s="9">
        <v>0</v>
      </c>
      <c r="F66" s="9">
        <v>1</v>
      </c>
      <c r="G66" s="10">
        <v>0</v>
      </c>
      <c r="I66" s="8">
        <v>215</v>
      </c>
      <c r="J66" s="34">
        <f t="shared" si="13"/>
        <v>8.52</v>
      </c>
      <c r="K66" s="9">
        <v>1</v>
      </c>
      <c r="L66" s="9">
        <v>0</v>
      </c>
      <c r="M66" s="9">
        <v>1</v>
      </c>
      <c r="N66" s="10">
        <v>0</v>
      </c>
    </row>
    <row r="67" spans="2:14" ht="15" thickBot="1" x14ac:dyDescent="0.35">
      <c r="B67" s="22" t="s">
        <v>8</v>
      </c>
      <c r="C67" s="23">
        <f>SUM(C52:C66)</f>
        <v>154.11000000000001</v>
      </c>
      <c r="D67" s="23">
        <f>SUM(D52:D66)</f>
        <v>14</v>
      </c>
      <c r="E67" s="23">
        <f>SUM(E52:E66)</f>
        <v>2</v>
      </c>
      <c r="F67" s="23">
        <f t="shared" ref="E67:G67" si="14">SUM(F52:F66)</f>
        <v>15</v>
      </c>
      <c r="G67" s="23">
        <f t="shared" si="14"/>
        <v>1</v>
      </c>
      <c r="I67" s="22" t="s">
        <v>8</v>
      </c>
      <c r="J67" s="23">
        <f>SUM(J52:J66)</f>
        <v>160.21</v>
      </c>
      <c r="K67" s="23">
        <f>SUM(K52:K66)</f>
        <v>16</v>
      </c>
      <c r="L67" s="23">
        <f t="shared" ref="L67:N67" si="15">SUM(L52:L66)</f>
        <v>4</v>
      </c>
      <c r="M67" s="23">
        <f t="shared" si="15"/>
        <v>15</v>
      </c>
      <c r="N67" s="23">
        <f t="shared" si="15"/>
        <v>2</v>
      </c>
    </row>
    <row r="69" spans="2:14" ht="15" thickBot="1" x14ac:dyDescent="0.35"/>
    <row r="70" spans="2:14" ht="15" thickBot="1" x14ac:dyDescent="0.35">
      <c r="C70" s="25" t="s">
        <v>1</v>
      </c>
      <c r="D70" s="28" t="s">
        <v>3</v>
      </c>
      <c r="E70" s="28" t="s">
        <v>4</v>
      </c>
      <c r="F70" s="28" t="s">
        <v>9</v>
      </c>
      <c r="G70" s="29" t="s">
        <v>2</v>
      </c>
    </row>
    <row r="71" spans="2:14" ht="15" thickBot="1" x14ac:dyDescent="0.35">
      <c r="B71" s="30" t="s">
        <v>8</v>
      </c>
      <c r="C71" s="31">
        <f>C27+J24+C47+J46+C67+J67</f>
        <v>1125.2</v>
      </c>
      <c r="D71" s="23">
        <f>D27+K24+D47+K46+D67+K67</f>
        <v>119</v>
      </c>
      <c r="E71" s="23">
        <f t="shared" ref="D71:G71" si="16">E27+L24+E47+L46+E67+L67</f>
        <v>29</v>
      </c>
      <c r="F71" s="23">
        <f t="shared" si="16"/>
        <v>88</v>
      </c>
      <c r="G71" s="24">
        <f t="shared" si="16"/>
        <v>14</v>
      </c>
    </row>
  </sheetData>
  <mergeCells count="6">
    <mergeCell ref="B2:G2"/>
    <mergeCell ref="I2:N2"/>
    <mergeCell ref="B30:G30"/>
    <mergeCell ref="I30:N30"/>
    <mergeCell ref="B50:G50"/>
    <mergeCell ref="I50:N50"/>
  </mergeCells>
  <pageMargins left="0.7" right="0.7" top="0.75" bottom="0.75" header="0.3" footer="0.3"/>
  <pageSetup paperSize="9" orientation="portrait" verticalDpi="300" r:id="rId1"/>
  <ignoredErrors>
    <ignoredError sqref="J4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Darkdady</dc:creator>
  <cp:lastModifiedBy>Darkdady</cp:lastModifiedBy>
  <dcterms:created xsi:type="dcterms:W3CDTF">2017-02-08T08:30:52Z</dcterms:created>
  <dcterms:modified xsi:type="dcterms:W3CDTF">2017-02-08T16:10:05Z</dcterms:modified>
</cp:coreProperties>
</file>