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a4789ccdc57435/Documents/GeneralAssembly/Homeworks/"/>
    </mc:Choice>
  </mc:AlternateContent>
  <xr:revisionPtr revIDLastSave="404" documentId="13_ncr:1_{0A8D59F3-0A5E-4849-A7B7-1B0992F7A290}" xr6:coauthVersionLast="47" xr6:coauthVersionMax="47" xr10:uidLastSave="{3228DADF-B1BF-4AD2-B101-55090515861D}"/>
  <bookViews>
    <workbookView xWindow="-108" yWindow="-108" windowWidth="23256" windowHeight="12456" activeTab="2" xr2:uid="{3A9B28A9-AF98-4F6E-83AA-5EC5D61F3674}"/>
  </bookViews>
  <sheets>
    <sheet name="101 Concepts" sheetId="2" r:id="rId1"/>
    <sheet name="Expected + Variance" sheetId="1" r:id="rId2"/>
    <sheet name="Lois Bernouilli + Binomiale" sheetId="3" r:id="rId3"/>
    <sheet name="Loi de Poisson" sheetId="4" r:id="rId4"/>
    <sheet name="Loi Normale" sheetId="5" r:id="rId5"/>
    <sheet name="Lab1.2" sheetId="6" r:id="rId6"/>
    <sheet name="Correlation" sheetId="7" r:id="rId7"/>
    <sheet name="Log transformation" sheetId="8" r:id="rId8"/>
    <sheet name="Confidence intervals" sheetId="9" r:id="rId9"/>
    <sheet name="Hypothesis testing" sheetId="10" r:id="rId10"/>
  </sheets>
  <definedNames>
    <definedName name="_xlnm._FilterDatabase" localSheetId="6" hidden="1">Correlation!$D$4:$E$4</definedName>
    <definedName name="_xlchart.v1.0" hidden="1">'Log transformation'!$B$1</definedName>
    <definedName name="_xlchart.v1.1" hidden="1">'Log transformation'!$B$2:$B$77</definedName>
    <definedName name="_xlchart.v1.2" hidden="1">'Log transformation'!$C$1</definedName>
    <definedName name="_xlchart.v1.3" hidden="1">'Log transformation'!$C$2:$C$77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78" i="3" l="1"/>
  <c r="V378" i="3"/>
  <c r="W377" i="3"/>
  <c r="V377" i="3"/>
  <c r="W376" i="3"/>
  <c r="V376" i="3"/>
  <c r="W375" i="3"/>
  <c r="V375" i="3"/>
  <c r="W374" i="3"/>
  <c r="V374" i="3"/>
  <c r="W373" i="3"/>
  <c r="V373" i="3"/>
  <c r="W372" i="3"/>
  <c r="V372" i="3"/>
  <c r="W371" i="3"/>
  <c r="V371" i="3"/>
  <c r="W370" i="3"/>
  <c r="V370" i="3"/>
  <c r="W369" i="3"/>
  <c r="V369" i="3"/>
  <c r="W368" i="3"/>
  <c r="V368" i="3"/>
  <c r="W367" i="3"/>
  <c r="V367" i="3"/>
  <c r="W366" i="3"/>
  <c r="V366" i="3"/>
  <c r="W365" i="3"/>
  <c r="V365" i="3"/>
  <c r="W364" i="3"/>
  <c r="V364" i="3"/>
  <c r="W363" i="3"/>
  <c r="V363" i="3"/>
  <c r="W362" i="3"/>
  <c r="V362" i="3"/>
  <c r="W361" i="3"/>
  <c r="V361" i="3"/>
  <c r="W360" i="3"/>
  <c r="V360" i="3"/>
  <c r="W359" i="3"/>
  <c r="V359" i="3"/>
  <c r="W358" i="3"/>
  <c r="V358" i="3"/>
  <c r="W357" i="3"/>
  <c r="V357" i="3"/>
  <c r="W356" i="3"/>
  <c r="V356" i="3"/>
  <c r="W355" i="3"/>
  <c r="V355" i="3"/>
  <c r="W354" i="3"/>
  <c r="V354" i="3"/>
  <c r="W353" i="3"/>
  <c r="V353" i="3"/>
  <c r="W352" i="3"/>
  <c r="V352" i="3"/>
  <c r="W351" i="3"/>
  <c r="V351" i="3"/>
  <c r="W350" i="3"/>
  <c r="V350" i="3"/>
  <c r="W349" i="3"/>
  <c r="V349" i="3"/>
  <c r="W348" i="3"/>
  <c r="V348" i="3"/>
  <c r="W347" i="3"/>
  <c r="V347" i="3"/>
  <c r="W346" i="3"/>
  <c r="V346" i="3"/>
  <c r="W345" i="3"/>
  <c r="V345" i="3"/>
  <c r="W344" i="3"/>
  <c r="V344" i="3"/>
  <c r="W343" i="3"/>
  <c r="V343" i="3"/>
  <c r="W342" i="3"/>
  <c r="V342" i="3"/>
  <c r="W341" i="3"/>
  <c r="V341" i="3"/>
  <c r="W340" i="3"/>
  <c r="V340" i="3"/>
  <c r="W339" i="3"/>
  <c r="V339" i="3"/>
  <c r="W338" i="3"/>
  <c r="V338" i="3"/>
  <c r="W337" i="3"/>
  <c r="V337" i="3"/>
  <c r="W336" i="3"/>
  <c r="V336" i="3"/>
  <c r="W335" i="3"/>
  <c r="V335" i="3"/>
  <c r="W334" i="3"/>
  <c r="V334" i="3"/>
  <c r="W333" i="3"/>
  <c r="V333" i="3"/>
  <c r="W332" i="3"/>
  <c r="V332" i="3"/>
  <c r="W331" i="3"/>
  <c r="V331" i="3"/>
  <c r="W330" i="3"/>
  <c r="V330" i="3"/>
  <c r="W329" i="3"/>
  <c r="V329" i="3"/>
  <c r="W328" i="3"/>
  <c r="V328" i="3"/>
  <c r="W327" i="3"/>
  <c r="V327" i="3"/>
  <c r="W326" i="3"/>
  <c r="V326" i="3"/>
  <c r="W325" i="3"/>
  <c r="V325" i="3"/>
  <c r="W324" i="3"/>
  <c r="V324" i="3"/>
  <c r="W323" i="3"/>
  <c r="V323" i="3"/>
  <c r="W322" i="3"/>
  <c r="V322" i="3"/>
  <c r="W321" i="3"/>
  <c r="V321" i="3"/>
  <c r="W320" i="3"/>
  <c r="V320" i="3"/>
  <c r="W319" i="3"/>
  <c r="V319" i="3"/>
  <c r="W318" i="3"/>
  <c r="V318" i="3"/>
  <c r="W317" i="3"/>
  <c r="V317" i="3"/>
  <c r="W316" i="3"/>
  <c r="V316" i="3"/>
  <c r="W315" i="3"/>
  <c r="V315" i="3"/>
  <c r="W314" i="3"/>
  <c r="V314" i="3"/>
  <c r="W313" i="3"/>
  <c r="V313" i="3"/>
  <c r="W312" i="3"/>
  <c r="V312" i="3"/>
  <c r="W311" i="3"/>
  <c r="V311" i="3"/>
  <c r="W310" i="3"/>
  <c r="V310" i="3"/>
  <c r="W309" i="3"/>
  <c r="V309" i="3"/>
  <c r="W308" i="3"/>
  <c r="V308" i="3"/>
  <c r="W307" i="3"/>
  <c r="V307" i="3"/>
  <c r="W306" i="3"/>
  <c r="V306" i="3"/>
  <c r="W305" i="3"/>
  <c r="V305" i="3"/>
  <c r="W304" i="3"/>
  <c r="V304" i="3"/>
  <c r="W303" i="3"/>
  <c r="V303" i="3"/>
  <c r="W302" i="3"/>
  <c r="V302" i="3"/>
  <c r="W301" i="3"/>
  <c r="V301" i="3"/>
  <c r="W300" i="3"/>
  <c r="V300" i="3"/>
  <c r="W299" i="3"/>
  <c r="V299" i="3"/>
  <c r="W298" i="3"/>
  <c r="V298" i="3"/>
  <c r="W297" i="3"/>
  <c r="V297" i="3"/>
  <c r="W296" i="3"/>
  <c r="V296" i="3"/>
  <c r="W295" i="3"/>
  <c r="V295" i="3"/>
  <c r="W294" i="3"/>
  <c r="V294" i="3"/>
  <c r="W293" i="3"/>
  <c r="V293" i="3"/>
  <c r="W292" i="3"/>
  <c r="V292" i="3"/>
  <c r="W291" i="3"/>
  <c r="V291" i="3"/>
  <c r="W290" i="3"/>
  <c r="V290" i="3"/>
  <c r="W289" i="3"/>
  <c r="V289" i="3"/>
  <c r="W288" i="3"/>
  <c r="V288" i="3"/>
  <c r="W287" i="3"/>
  <c r="V287" i="3"/>
  <c r="W286" i="3"/>
  <c r="V286" i="3"/>
  <c r="W285" i="3"/>
  <c r="V285" i="3"/>
  <c r="W284" i="3"/>
  <c r="V284" i="3"/>
  <c r="W283" i="3"/>
  <c r="V283" i="3"/>
  <c r="W282" i="3"/>
  <c r="V282" i="3"/>
  <c r="W281" i="3"/>
  <c r="V281" i="3"/>
  <c r="W280" i="3"/>
  <c r="V280" i="3"/>
  <c r="W279" i="3"/>
  <c r="V279" i="3"/>
  <c r="W278" i="3"/>
  <c r="V278" i="3"/>
  <c r="W277" i="3"/>
  <c r="V277" i="3"/>
  <c r="W276" i="3"/>
  <c r="V276" i="3"/>
  <c r="W275" i="3"/>
  <c r="V275" i="3"/>
  <c r="W274" i="3"/>
  <c r="V274" i="3"/>
  <c r="W273" i="3"/>
  <c r="V273" i="3"/>
  <c r="W272" i="3"/>
  <c r="V272" i="3"/>
  <c r="W271" i="3"/>
  <c r="V271" i="3"/>
  <c r="W270" i="3"/>
  <c r="V270" i="3"/>
  <c r="W269" i="3"/>
  <c r="V269" i="3"/>
  <c r="W268" i="3"/>
  <c r="V268" i="3"/>
  <c r="W267" i="3"/>
  <c r="V267" i="3"/>
  <c r="W266" i="3"/>
  <c r="V266" i="3"/>
  <c r="W265" i="3"/>
  <c r="V265" i="3"/>
  <c r="W264" i="3"/>
  <c r="V264" i="3"/>
  <c r="W263" i="3"/>
  <c r="V263" i="3"/>
  <c r="W262" i="3"/>
  <c r="V262" i="3"/>
  <c r="W261" i="3"/>
  <c r="V261" i="3"/>
  <c r="W260" i="3"/>
  <c r="V260" i="3"/>
  <c r="W259" i="3"/>
  <c r="V259" i="3"/>
  <c r="W258" i="3"/>
  <c r="V258" i="3"/>
  <c r="W257" i="3"/>
  <c r="V257" i="3"/>
  <c r="W256" i="3"/>
  <c r="V256" i="3"/>
  <c r="W255" i="3"/>
  <c r="V255" i="3"/>
  <c r="W254" i="3"/>
  <c r="V254" i="3"/>
  <c r="W253" i="3"/>
  <c r="V253" i="3"/>
  <c r="W252" i="3"/>
  <c r="V252" i="3"/>
  <c r="W251" i="3"/>
  <c r="V251" i="3"/>
  <c r="W250" i="3"/>
  <c r="V250" i="3"/>
  <c r="W249" i="3"/>
  <c r="V249" i="3"/>
  <c r="W248" i="3"/>
  <c r="V248" i="3"/>
  <c r="W247" i="3"/>
  <c r="V247" i="3"/>
  <c r="W246" i="3"/>
  <c r="V246" i="3"/>
  <c r="W245" i="3"/>
  <c r="V245" i="3"/>
  <c r="W244" i="3"/>
  <c r="V244" i="3"/>
  <c r="W243" i="3"/>
  <c r="V243" i="3"/>
  <c r="W242" i="3"/>
  <c r="V242" i="3"/>
  <c r="W241" i="3"/>
  <c r="V241" i="3"/>
  <c r="W240" i="3"/>
  <c r="V240" i="3"/>
  <c r="W239" i="3"/>
  <c r="V239" i="3"/>
  <c r="W238" i="3"/>
  <c r="V238" i="3"/>
  <c r="W237" i="3"/>
  <c r="V237" i="3"/>
  <c r="W236" i="3"/>
  <c r="V236" i="3"/>
  <c r="W235" i="3"/>
  <c r="V235" i="3"/>
  <c r="W234" i="3"/>
  <c r="V234" i="3"/>
  <c r="W233" i="3"/>
  <c r="V233" i="3"/>
  <c r="W232" i="3"/>
  <c r="V232" i="3"/>
  <c r="W231" i="3"/>
  <c r="V231" i="3"/>
  <c r="W230" i="3"/>
  <c r="V230" i="3"/>
  <c r="W229" i="3"/>
  <c r="V229" i="3"/>
  <c r="W228" i="3"/>
  <c r="V228" i="3"/>
  <c r="W227" i="3"/>
  <c r="V227" i="3"/>
  <c r="W226" i="3"/>
  <c r="V226" i="3"/>
  <c r="W225" i="3"/>
  <c r="V225" i="3"/>
  <c r="W224" i="3"/>
  <c r="V224" i="3"/>
  <c r="W223" i="3"/>
  <c r="V223" i="3"/>
  <c r="W222" i="3"/>
  <c r="V222" i="3"/>
  <c r="W221" i="3"/>
  <c r="V221" i="3"/>
  <c r="W220" i="3"/>
  <c r="V220" i="3"/>
  <c r="W219" i="3"/>
  <c r="V219" i="3"/>
  <c r="W218" i="3"/>
  <c r="V218" i="3"/>
  <c r="W217" i="3"/>
  <c r="V217" i="3"/>
  <c r="W216" i="3"/>
  <c r="V216" i="3"/>
  <c r="W215" i="3"/>
  <c r="V215" i="3"/>
  <c r="W214" i="3"/>
  <c r="V214" i="3"/>
  <c r="W213" i="3"/>
  <c r="V213" i="3"/>
  <c r="W212" i="3"/>
  <c r="V212" i="3"/>
  <c r="W211" i="3"/>
  <c r="V211" i="3"/>
  <c r="W210" i="3"/>
  <c r="V210" i="3"/>
  <c r="W209" i="3"/>
  <c r="V209" i="3"/>
  <c r="W208" i="3"/>
  <c r="V208" i="3"/>
  <c r="W207" i="3"/>
  <c r="V207" i="3"/>
  <c r="W206" i="3"/>
  <c r="V206" i="3"/>
  <c r="W205" i="3"/>
  <c r="V205" i="3"/>
  <c r="W204" i="3"/>
  <c r="V204" i="3"/>
  <c r="W203" i="3"/>
  <c r="V203" i="3"/>
  <c r="W202" i="3"/>
  <c r="V202" i="3"/>
  <c r="W201" i="3"/>
  <c r="V201" i="3"/>
  <c r="W200" i="3"/>
  <c r="V200" i="3"/>
  <c r="W199" i="3"/>
  <c r="V199" i="3"/>
  <c r="W198" i="3"/>
  <c r="V198" i="3"/>
  <c r="W197" i="3"/>
  <c r="V197" i="3"/>
  <c r="W196" i="3"/>
  <c r="V196" i="3"/>
  <c r="W195" i="3"/>
  <c r="V195" i="3"/>
  <c r="W194" i="3"/>
  <c r="V194" i="3"/>
  <c r="W193" i="3"/>
  <c r="V193" i="3"/>
  <c r="W192" i="3"/>
  <c r="V192" i="3"/>
  <c r="W191" i="3"/>
  <c r="V191" i="3"/>
  <c r="W190" i="3"/>
  <c r="V190" i="3"/>
  <c r="W189" i="3"/>
  <c r="V189" i="3"/>
  <c r="W188" i="3"/>
  <c r="V188" i="3"/>
  <c r="W187" i="3"/>
  <c r="V187" i="3"/>
  <c r="W186" i="3"/>
  <c r="V186" i="3"/>
  <c r="W185" i="3"/>
  <c r="V185" i="3"/>
  <c r="W184" i="3"/>
  <c r="V184" i="3"/>
  <c r="W183" i="3"/>
  <c r="V183" i="3"/>
  <c r="W182" i="3"/>
  <c r="V182" i="3"/>
  <c r="W181" i="3"/>
  <c r="V181" i="3"/>
  <c r="W180" i="3"/>
  <c r="V180" i="3"/>
  <c r="W179" i="3"/>
  <c r="V179" i="3"/>
  <c r="W178" i="3"/>
  <c r="V178" i="3"/>
  <c r="W177" i="3"/>
  <c r="V177" i="3"/>
  <c r="W176" i="3"/>
  <c r="V176" i="3"/>
  <c r="W175" i="3"/>
  <c r="V175" i="3"/>
  <c r="W174" i="3"/>
  <c r="V174" i="3"/>
  <c r="W173" i="3"/>
  <c r="V173" i="3"/>
  <c r="W172" i="3"/>
  <c r="V172" i="3"/>
  <c r="W171" i="3"/>
  <c r="V171" i="3"/>
  <c r="W170" i="3"/>
  <c r="V170" i="3"/>
  <c r="W169" i="3"/>
  <c r="V169" i="3"/>
  <c r="W168" i="3"/>
  <c r="V168" i="3"/>
  <c r="W167" i="3"/>
  <c r="V167" i="3"/>
  <c r="W166" i="3"/>
  <c r="V166" i="3"/>
  <c r="W165" i="3"/>
  <c r="V165" i="3"/>
  <c r="W164" i="3"/>
  <c r="V164" i="3"/>
  <c r="W163" i="3"/>
  <c r="V163" i="3"/>
  <c r="W162" i="3"/>
  <c r="V162" i="3"/>
  <c r="W161" i="3"/>
  <c r="V161" i="3"/>
  <c r="W160" i="3"/>
  <c r="V160" i="3"/>
  <c r="W159" i="3"/>
  <c r="V159" i="3"/>
  <c r="W158" i="3"/>
  <c r="V158" i="3"/>
  <c r="W157" i="3"/>
  <c r="V157" i="3"/>
  <c r="W156" i="3"/>
  <c r="V156" i="3"/>
  <c r="W155" i="3"/>
  <c r="V155" i="3"/>
  <c r="W154" i="3"/>
  <c r="V154" i="3"/>
  <c r="W153" i="3"/>
  <c r="V153" i="3"/>
  <c r="W152" i="3"/>
  <c r="V152" i="3"/>
  <c r="W151" i="3"/>
  <c r="V151" i="3"/>
  <c r="W150" i="3"/>
  <c r="V150" i="3"/>
  <c r="W149" i="3"/>
  <c r="V149" i="3"/>
  <c r="W148" i="3"/>
  <c r="V148" i="3"/>
  <c r="W147" i="3"/>
  <c r="V147" i="3"/>
  <c r="W146" i="3"/>
  <c r="V146" i="3"/>
  <c r="W145" i="3"/>
  <c r="V145" i="3"/>
  <c r="W144" i="3"/>
  <c r="V144" i="3"/>
  <c r="W143" i="3"/>
  <c r="V143" i="3"/>
  <c r="W142" i="3"/>
  <c r="V142" i="3"/>
  <c r="W141" i="3"/>
  <c r="V141" i="3"/>
  <c r="W140" i="3"/>
  <c r="V140" i="3"/>
  <c r="W139" i="3"/>
  <c r="V139" i="3"/>
  <c r="W138" i="3"/>
  <c r="V138" i="3"/>
  <c r="W137" i="3"/>
  <c r="V137" i="3"/>
  <c r="W136" i="3"/>
  <c r="V136" i="3"/>
  <c r="W135" i="3"/>
  <c r="V135" i="3"/>
  <c r="W134" i="3"/>
  <c r="V134" i="3"/>
  <c r="W133" i="3"/>
  <c r="V133" i="3"/>
  <c r="W132" i="3"/>
  <c r="V132" i="3"/>
  <c r="W131" i="3"/>
  <c r="V131" i="3"/>
  <c r="W130" i="3"/>
  <c r="V130" i="3"/>
  <c r="W129" i="3"/>
  <c r="V129" i="3"/>
  <c r="W128" i="3"/>
  <c r="V128" i="3"/>
  <c r="W127" i="3"/>
  <c r="V127" i="3"/>
  <c r="W126" i="3"/>
  <c r="V126" i="3"/>
  <c r="W125" i="3"/>
  <c r="V125" i="3"/>
  <c r="W124" i="3"/>
  <c r="V124" i="3"/>
  <c r="W123" i="3"/>
  <c r="V123" i="3"/>
  <c r="W122" i="3"/>
  <c r="V122" i="3"/>
  <c r="W121" i="3"/>
  <c r="V121" i="3"/>
  <c r="W120" i="3"/>
  <c r="V120" i="3"/>
  <c r="W119" i="3"/>
  <c r="V119" i="3"/>
  <c r="W118" i="3"/>
  <c r="V118" i="3"/>
  <c r="W117" i="3"/>
  <c r="V117" i="3"/>
  <c r="W116" i="3"/>
  <c r="V116" i="3"/>
  <c r="W115" i="3"/>
  <c r="V115" i="3"/>
  <c r="W114" i="3"/>
  <c r="V114" i="3"/>
  <c r="W113" i="3"/>
  <c r="V113" i="3"/>
  <c r="W112" i="3"/>
  <c r="V112" i="3"/>
  <c r="W111" i="3"/>
  <c r="V111" i="3"/>
  <c r="W110" i="3"/>
  <c r="V110" i="3"/>
  <c r="W109" i="3"/>
  <c r="V109" i="3"/>
  <c r="W108" i="3"/>
  <c r="V108" i="3"/>
  <c r="W107" i="3"/>
  <c r="V107" i="3"/>
  <c r="W106" i="3"/>
  <c r="V106" i="3"/>
  <c r="W105" i="3"/>
  <c r="V105" i="3"/>
  <c r="W104" i="3"/>
  <c r="V104" i="3"/>
  <c r="W103" i="3"/>
  <c r="V103" i="3"/>
  <c r="W102" i="3"/>
  <c r="V102" i="3"/>
  <c r="W101" i="3"/>
  <c r="V101" i="3"/>
  <c r="W100" i="3"/>
  <c r="V100" i="3"/>
  <c r="W99" i="3"/>
  <c r="V99" i="3"/>
  <c r="W98" i="3"/>
  <c r="V98" i="3"/>
  <c r="W97" i="3"/>
  <c r="V97" i="3"/>
  <c r="W96" i="3"/>
  <c r="V96" i="3"/>
  <c r="W95" i="3"/>
  <c r="V95" i="3"/>
  <c r="W94" i="3"/>
  <c r="V94" i="3"/>
  <c r="W93" i="3"/>
  <c r="V93" i="3"/>
  <c r="W92" i="3"/>
  <c r="V92" i="3"/>
  <c r="W91" i="3"/>
  <c r="V91" i="3"/>
  <c r="W90" i="3"/>
  <c r="V90" i="3"/>
  <c r="W89" i="3"/>
  <c r="V89" i="3"/>
  <c r="W88" i="3"/>
  <c r="V88" i="3"/>
  <c r="W87" i="3"/>
  <c r="V87" i="3"/>
  <c r="W86" i="3"/>
  <c r="V86" i="3"/>
  <c r="W85" i="3"/>
  <c r="V85" i="3"/>
  <c r="W84" i="3"/>
  <c r="V84" i="3"/>
  <c r="W83" i="3"/>
  <c r="V83" i="3"/>
  <c r="W82" i="3"/>
  <c r="V82" i="3"/>
  <c r="W81" i="3"/>
  <c r="V81" i="3"/>
  <c r="W80" i="3"/>
  <c r="V80" i="3"/>
  <c r="W79" i="3"/>
  <c r="V79" i="3"/>
  <c r="AA400" i="3"/>
  <c r="AA399" i="3"/>
  <c r="AA398" i="3"/>
  <c r="AA397" i="3"/>
  <c r="AA396" i="3"/>
  <c r="AA395" i="3"/>
  <c r="AA394" i="3"/>
  <c r="AA393" i="3"/>
  <c r="AA392" i="3"/>
  <c r="AA391" i="3"/>
  <c r="AA390" i="3"/>
  <c r="AA389" i="3"/>
  <c r="AA388" i="3"/>
  <c r="AA387" i="3"/>
  <c r="AA386" i="3"/>
  <c r="AA385" i="3"/>
  <c r="AA384" i="3"/>
  <c r="AA383" i="3"/>
  <c r="AA382" i="3"/>
  <c r="AA381" i="3"/>
  <c r="AA380" i="3"/>
  <c r="AA379" i="3"/>
  <c r="AA378" i="3"/>
  <c r="AA377" i="3"/>
  <c r="AA376" i="3"/>
  <c r="AA375" i="3"/>
  <c r="AA374" i="3"/>
  <c r="AA373" i="3"/>
  <c r="AA372" i="3"/>
  <c r="AA371" i="3"/>
  <c r="AA370" i="3"/>
  <c r="AA369" i="3"/>
  <c r="AA368" i="3"/>
  <c r="AA367" i="3"/>
  <c r="AA366" i="3"/>
  <c r="AA365" i="3"/>
  <c r="AA364" i="3"/>
  <c r="AA363" i="3"/>
  <c r="AA362" i="3"/>
  <c r="AA361" i="3"/>
  <c r="AA360" i="3"/>
  <c r="AA359" i="3"/>
  <c r="AA358" i="3"/>
  <c r="AA357" i="3"/>
  <c r="AA356" i="3"/>
  <c r="AA355" i="3"/>
  <c r="AA354" i="3"/>
  <c r="AA353" i="3"/>
  <c r="AA352" i="3"/>
  <c r="AA351" i="3"/>
  <c r="AA350" i="3"/>
  <c r="AA349" i="3"/>
  <c r="AA348" i="3"/>
  <c r="AA347" i="3"/>
  <c r="AA346" i="3"/>
  <c r="AA345" i="3"/>
  <c r="AA344" i="3"/>
  <c r="AA343" i="3"/>
  <c r="AA342" i="3"/>
  <c r="AA341" i="3"/>
  <c r="AA340" i="3"/>
  <c r="AA339" i="3"/>
  <c r="AA338" i="3"/>
  <c r="AA337" i="3"/>
  <c r="AA336" i="3"/>
  <c r="AA335" i="3"/>
  <c r="AA334" i="3"/>
  <c r="AA333" i="3"/>
  <c r="AA332" i="3"/>
  <c r="AA331" i="3"/>
  <c r="AA330" i="3"/>
  <c r="AA329" i="3"/>
  <c r="AA328" i="3"/>
  <c r="AA327" i="3"/>
  <c r="AA326" i="3"/>
  <c r="AA325" i="3"/>
  <c r="AA324" i="3"/>
  <c r="AA323" i="3"/>
  <c r="AA322" i="3"/>
  <c r="AA321" i="3"/>
  <c r="AA320" i="3"/>
  <c r="AA319" i="3"/>
  <c r="AA318" i="3"/>
  <c r="AA317" i="3"/>
  <c r="AA316" i="3"/>
  <c r="AA315" i="3"/>
  <c r="AA314" i="3"/>
  <c r="AA313" i="3"/>
  <c r="AA312" i="3"/>
  <c r="AA311" i="3"/>
  <c r="AA310" i="3"/>
  <c r="AA309" i="3"/>
  <c r="AA308" i="3"/>
  <c r="AA307" i="3"/>
  <c r="AA306" i="3"/>
  <c r="AA305" i="3"/>
  <c r="AA304" i="3"/>
  <c r="AA303" i="3"/>
  <c r="AA302" i="3"/>
  <c r="AA301" i="3"/>
  <c r="AA300" i="3"/>
  <c r="AA299" i="3"/>
  <c r="AA298" i="3"/>
  <c r="AA297" i="3"/>
  <c r="AA296" i="3"/>
  <c r="AA295" i="3"/>
  <c r="AA294" i="3"/>
  <c r="AA293" i="3"/>
  <c r="AA292" i="3"/>
  <c r="AA291" i="3"/>
  <c r="AA290" i="3"/>
  <c r="AA289" i="3"/>
  <c r="AA288" i="3"/>
  <c r="AA287" i="3"/>
  <c r="AA286" i="3"/>
  <c r="AA285" i="3"/>
  <c r="AA284" i="3"/>
  <c r="AA283" i="3"/>
  <c r="AA282" i="3"/>
  <c r="AA281" i="3"/>
  <c r="AA280" i="3"/>
  <c r="AA279" i="3"/>
  <c r="AA278" i="3"/>
  <c r="AA277" i="3"/>
  <c r="AA276" i="3"/>
  <c r="AA275" i="3"/>
  <c r="AA274" i="3"/>
  <c r="AA273" i="3"/>
  <c r="AA272" i="3"/>
  <c r="AA271" i="3"/>
  <c r="AA270" i="3"/>
  <c r="AA269" i="3"/>
  <c r="AA268" i="3"/>
  <c r="AA267" i="3"/>
  <c r="AA266" i="3"/>
  <c r="AA265" i="3"/>
  <c r="AA264" i="3"/>
  <c r="AA263" i="3"/>
  <c r="AA262" i="3"/>
  <c r="AA261" i="3"/>
  <c r="AA260" i="3"/>
  <c r="AA259" i="3"/>
  <c r="AA258" i="3"/>
  <c r="AA257" i="3"/>
  <c r="AA256" i="3"/>
  <c r="AA255" i="3"/>
  <c r="AA254" i="3"/>
  <c r="AA253" i="3"/>
  <c r="AA252" i="3"/>
  <c r="AA251" i="3"/>
  <c r="AA250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Z400" i="3"/>
  <c r="Z399" i="3"/>
  <c r="Z398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Y400" i="3"/>
  <c r="Y399" i="3"/>
  <c r="Y398" i="3"/>
  <c r="Y397" i="3"/>
  <c r="Y396" i="3"/>
  <c r="Y395" i="3"/>
  <c r="Y394" i="3"/>
  <c r="Y393" i="3"/>
  <c r="Y392" i="3"/>
  <c r="Y391" i="3"/>
  <c r="Y390" i="3"/>
  <c r="Y389" i="3"/>
  <c r="Y388" i="3"/>
  <c r="Y387" i="3"/>
  <c r="Y386" i="3"/>
  <c r="Y385" i="3"/>
  <c r="Y384" i="3"/>
  <c r="Y383" i="3"/>
  <c r="Y382" i="3"/>
  <c r="Y381" i="3"/>
  <c r="Y380" i="3"/>
  <c r="Y379" i="3"/>
  <c r="Y378" i="3"/>
  <c r="Y377" i="3"/>
  <c r="Y376" i="3"/>
  <c r="Y375" i="3"/>
  <c r="Y374" i="3"/>
  <c r="Y373" i="3"/>
  <c r="Y372" i="3"/>
  <c r="Y371" i="3"/>
  <c r="Y370" i="3"/>
  <c r="Y369" i="3"/>
  <c r="Y368" i="3"/>
  <c r="Y367" i="3"/>
  <c r="Y366" i="3"/>
  <c r="Y365" i="3"/>
  <c r="Y364" i="3"/>
  <c r="Y363" i="3"/>
  <c r="Y362" i="3"/>
  <c r="Y361" i="3"/>
  <c r="Y360" i="3"/>
  <c r="Y359" i="3"/>
  <c r="Y358" i="3"/>
  <c r="Y357" i="3"/>
  <c r="Y356" i="3"/>
  <c r="Y355" i="3"/>
  <c r="Y354" i="3"/>
  <c r="Y353" i="3"/>
  <c r="Y352" i="3"/>
  <c r="Y351" i="3"/>
  <c r="Y350" i="3"/>
  <c r="Y349" i="3"/>
  <c r="Y348" i="3"/>
  <c r="Y347" i="3"/>
  <c r="Y346" i="3"/>
  <c r="Y345" i="3"/>
  <c r="Y344" i="3"/>
  <c r="Y343" i="3"/>
  <c r="Y342" i="3"/>
  <c r="Y341" i="3"/>
  <c r="Y340" i="3"/>
  <c r="Y339" i="3"/>
  <c r="Y338" i="3"/>
  <c r="Y337" i="3"/>
  <c r="Y336" i="3"/>
  <c r="Y335" i="3"/>
  <c r="Y334" i="3"/>
  <c r="Y333" i="3"/>
  <c r="Y332" i="3"/>
  <c r="Y331" i="3"/>
  <c r="Y330" i="3"/>
  <c r="Y329" i="3"/>
  <c r="Y328" i="3"/>
  <c r="Y327" i="3"/>
  <c r="Y326" i="3"/>
  <c r="Y325" i="3"/>
  <c r="Y324" i="3"/>
  <c r="Y323" i="3"/>
  <c r="Y322" i="3"/>
  <c r="Y321" i="3"/>
  <c r="Y320" i="3"/>
  <c r="Y319" i="3"/>
  <c r="Y318" i="3"/>
  <c r="Y317" i="3"/>
  <c r="Y316" i="3"/>
  <c r="Y315" i="3"/>
  <c r="Y314" i="3"/>
  <c r="Y313" i="3"/>
  <c r="Y312" i="3"/>
  <c r="Y311" i="3"/>
  <c r="Y310" i="3"/>
  <c r="Y309" i="3"/>
  <c r="Y308" i="3"/>
  <c r="Y307" i="3"/>
  <c r="Y306" i="3"/>
  <c r="Y305" i="3"/>
  <c r="Y304" i="3"/>
  <c r="Y303" i="3"/>
  <c r="Y302" i="3"/>
  <c r="Y301" i="3"/>
  <c r="Y300" i="3"/>
  <c r="Y299" i="3"/>
  <c r="Y298" i="3"/>
  <c r="Y297" i="3"/>
  <c r="Y296" i="3"/>
  <c r="Y295" i="3"/>
  <c r="Y294" i="3"/>
  <c r="Y293" i="3"/>
  <c r="Y292" i="3"/>
  <c r="Y291" i="3"/>
  <c r="Y290" i="3"/>
  <c r="Y289" i="3"/>
  <c r="Y288" i="3"/>
  <c r="Y287" i="3"/>
  <c r="Y286" i="3"/>
  <c r="Y285" i="3"/>
  <c r="Y284" i="3"/>
  <c r="Y283" i="3"/>
  <c r="Y282" i="3"/>
  <c r="Y281" i="3"/>
  <c r="Y280" i="3"/>
  <c r="Y279" i="3"/>
  <c r="Y278" i="3"/>
  <c r="Y277" i="3"/>
  <c r="Y276" i="3"/>
  <c r="Y275" i="3"/>
  <c r="Y274" i="3"/>
  <c r="Y273" i="3"/>
  <c r="Y272" i="3"/>
  <c r="Y271" i="3"/>
  <c r="Y270" i="3"/>
  <c r="Y269" i="3"/>
  <c r="Y268" i="3"/>
  <c r="Y267" i="3"/>
  <c r="Y266" i="3"/>
  <c r="Y265" i="3"/>
  <c r="Y264" i="3"/>
  <c r="Y263" i="3"/>
  <c r="Y262" i="3"/>
  <c r="Y261" i="3"/>
  <c r="Y260" i="3"/>
  <c r="Y259" i="3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U99" i="3" s="1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T273" i="3"/>
  <c r="T209" i="3"/>
  <c r="T210" i="3" s="1"/>
  <c r="U205" i="3"/>
  <c r="U203" i="3"/>
  <c r="U195" i="3"/>
  <c r="U189" i="3"/>
  <c r="U187" i="3"/>
  <c r="U173" i="3"/>
  <c r="U171" i="3"/>
  <c r="U165" i="3"/>
  <c r="U157" i="3"/>
  <c r="U155" i="3"/>
  <c r="U149" i="3"/>
  <c r="U147" i="3"/>
  <c r="U141" i="3"/>
  <c r="U139" i="3"/>
  <c r="U131" i="3"/>
  <c r="U125" i="3"/>
  <c r="U123" i="3"/>
  <c r="U109" i="3"/>
  <c r="U107" i="3"/>
  <c r="U101" i="3"/>
  <c r="U93" i="3"/>
  <c r="U91" i="3"/>
  <c r="U85" i="3"/>
  <c r="U83" i="3"/>
  <c r="U76" i="3"/>
  <c r="U202" i="3" s="1"/>
  <c r="U197" i="3"/>
  <c r="U181" i="3"/>
  <c r="U179" i="3"/>
  <c r="U163" i="3"/>
  <c r="U133" i="3"/>
  <c r="U117" i="3"/>
  <c r="U115" i="3"/>
  <c r="T81" i="3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80" i="3"/>
  <c r="G64" i="3"/>
  <c r="U8" i="3"/>
  <c r="V5" i="3"/>
  <c r="H68" i="3"/>
  <c r="H71" i="3"/>
  <c r="G63" i="3"/>
  <c r="E60" i="3"/>
  <c r="F2" i="8"/>
  <c r="G2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C70" i="8"/>
  <c r="C64" i="8"/>
  <c r="C75" i="8" s="1"/>
  <c r="C59" i="8"/>
  <c r="C58" i="8"/>
  <c r="C69" i="8" s="1"/>
  <c r="C54" i="8"/>
  <c r="C65" i="8" s="1"/>
  <c r="C76" i="8" s="1"/>
  <c r="C53" i="8"/>
  <c r="C52" i="8"/>
  <c r="C63" i="8" s="1"/>
  <c r="C74" i="8" s="1"/>
  <c r="C51" i="8"/>
  <c r="C62" i="8" s="1"/>
  <c r="C73" i="8" s="1"/>
  <c r="C50" i="8"/>
  <c r="C61" i="8" s="1"/>
  <c r="C72" i="8" s="1"/>
  <c r="C49" i="8"/>
  <c r="C60" i="8" s="1"/>
  <c r="C71" i="8" s="1"/>
  <c r="C48" i="8"/>
  <c r="C47" i="8"/>
  <c r="C46" i="8"/>
  <c r="C57" i="8" s="1"/>
  <c r="C68" i="8" s="1"/>
  <c r="C45" i="8"/>
  <c r="C56" i="8" s="1"/>
  <c r="C67" i="8" s="1"/>
  <c r="C44" i="8"/>
  <c r="C55" i="8" s="1"/>
  <c r="C66" i="8" s="1"/>
  <c r="C77" i="8" s="1"/>
  <c r="C43" i="8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7" i="8"/>
  <c r="B6" i="8"/>
  <c r="B5" i="8"/>
  <c r="B4" i="8"/>
  <c r="B3" i="8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L62" i="1"/>
  <c r="L61" i="1"/>
  <c r="P48" i="1"/>
  <c r="P47" i="1"/>
  <c r="M53" i="1"/>
  <c r="M52" i="1"/>
  <c r="M51" i="1"/>
  <c r="M50" i="1"/>
  <c r="M49" i="1"/>
  <c r="M48" i="1"/>
  <c r="M47" i="1"/>
  <c r="L52" i="1"/>
  <c r="L51" i="1"/>
  <c r="L50" i="1"/>
  <c r="L49" i="1"/>
  <c r="L48" i="1"/>
  <c r="L47" i="1"/>
  <c r="K53" i="1"/>
  <c r="D82" i="1"/>
  <c r="E64" i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63" i="1"/>
  <c r="I80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D81" i="1"/>
  <c r="D80" i="1"/>
  <c r="D79" i="1"/>
  <c r="D64" i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63" i="1"/>
  <c r="T4" i="7"/>
  <c r="T3" i="7"/>
  <c r="T2" i="7"/>
  <c r="Q2" i="7"/>
  <c r="P2" i="7"/>
  <c r="N2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M2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G5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L2" i="7" s="1"/>
  <c r="K2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J2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H2" i="7"/>
  <c r="G2" i="7"/>
  <c r="B63" i="3"/>
  <c r="C19" i="6"/>
  <c r="J35" i="3"/>
  <c r="I34" i="3" s="1"/>
  <c r="C60" i="3"/>
  <c r="C16" i="6"/>
  <c r="C17" i="6" s="1"/>
  <c r="C18" i="6" s="1"/>
  <c r="C10" i="6"/>
  <c r="C11" i="6" s="1"/>
  <c r="C12" i="6" s="1"/>
  <c r="C13" i="6" s="1"/>
  <c r="C14" i="6" s="1"/>
  <c r="C15" i="6" s="1"/>
  <c r="C9" i="6"/>
  <c r="C8" i="6"/>
  <c r="C7" i="6"/>
  <c r="C6" i="6"/>
  <c r="E5" i="5"/>
  <c r="F5" i="5" s="1"/>
  <c r="H5" i="5"/>
  <c r="I5" i="5"/>
  <c r="K5" i="5" s="1"/>
  <c r="J5" i="5"/>
  <c r="O27" i="3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M28" i="3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I33" i="3"/>
  <c r="I32" i="3"/>
  <c r="M42" i="1"/>
  <c r="M41" i="1"/>
  <c r="U84" i="3" l="1"/>
  <c r="U92" i="3"/>
  <c r="U100" i="3"/>
  <c r="U108" i="3"/>
  <c r="U116" i="3"/>
  <c r="U124" i="3"/>
  <c r="U132" i="3"/>
  <c r="U140" i="3"/>
  <c r="U148" i="3"/>
  <c r="U156" i="3"/>
  <c r="U164" i="3"/>
  <c r="U172" i="3"/>
  <c r="U180" i="3"/>
  <c r="U188" i="3"/>
  <c r="U196" i="3"/>
  <c r="U204" i="3"/>
  <c r="U86" i="3"/>
  <c r="U94" i="3"/>
  <c r="U102" i="3"/>
  <c r="U110" i="3"/>
  <c r="U118" i="3"/>
  <c r="U126" i="3"/>
  <c r="U134" i="3"/>
  <c r="U142" i="3"/>
  <c r="U150" i="3"/>
  <c r="U158" i="3"/>
  <c r="U166" i="3"/>
  <c r="U174" i="3"/>
  <c r="U182" i="3"/>
  <c r="U190" i="3"/>
  <c r="U198" i="3"/>
  <c r="U206" i="3"/>
  <c r="U79" i="3"/>
  <c r="U87" i="3"/>
  <c r="U95" i="3"/>
  <c r="U103" i="3"/>
  <c r="U111" i="3"/>
  <c r="U119" i="3"/>
  <c r="U127" i="3"/>
  <c r="U135" i="3"/>
  <c r="U143" i="3"/>
  <c r="U151" i="3"/>
  <c r="U159" i="3"/>
  <c r="U167" i="3"/>
  <c r="U175" i="3"/>
  <c r="U183" i="3"/>
  <c r="U191" i="3"/>
  <c r="U199" i="3"/>
  <c r="U207" i="3"/>
  <c r="U80" i="3"/>
  <c r="U88" i="3"/>
  <c r="U96" i="3"/>
  <c r="U104" i="3"/>
  <c r="U112" i="3"/>
  <c r="U120" i="3"/>
  <c r="U128" i="3"/>
  <c r="U136" i="3"/>
  <c r="U144" i="3"/>
  <c r="U152" i="3"/>
  <c r="U160" i="3"/>
  <c r="U168" i="3"/>
  <c r="U176" i="3"/>
  <c r="U184" i="3"/>
  <c r="U192" i="3"/>
  <c r="U200" i="3"/>
  <c r="U208" i="3"/>
  <c r="U81" i="3"/>
  <c r="U89" i="3"/>
  <c r="U97" i="3"/>
  <c r="U105" i="3"/>
  <c r="U113" i="3"/>
  <c r="U121" i="3"/>
  <c r="U129" i="3"/>
  <c r="U137" i="3"/>
  <c r="U145" i="3"/>
  <c r="U153" i="3"/>
  <c r="U161" i="3"/>
  <c r="U169" i="3"/>
  <c r="U177" i="3"/>
  <c r="U185" i="3"/>
  <c r="U193" i="3"/>
  <c r="U201" i="3"/>
  <c r="U82" i="3"/>
  <c r="U90" i="3"/>
  <c r="U98" i="3"/>
  <c r="U106" i="3"/>
  <c r="U114" i="3"/>
  <c r="U122" i="3"/>
  <c r="U130" i="3"/>
  <c r="U138" i="3"/>
  <c r="U146" i="3"/>
  <c r="U154" i="3"/>
  <c r="U162" i="3"/>
  <c r="U170" i="3"/>
  <c r="U178" i="3"/>
  <c r="U186" i="3"/>
  <c r="U194" i="3"/>
  <c r="T274" i="3"/>
  <c r="U273" i="3"/>
  <c r="T211" i="3"/>
  <c r="U210" i="3"/>
  <c r="U209" i="3"/>
  <c r="H64" i="3"/>
  <c r="H73" i="3" s="1"/>
  <c r="E80" i="1"/>
  <c r="E89" i="1" s="1"/>
  <c r="E79" i="1"/>
  <c r="E81" i="1"/>
  <c r="K57" i="3"/>
  <c r="K58" i="3"/>
  <c r="L5" i="5"/>
  <c r="I37" i="3"/>
  <c r="N26" i="3" s="1"/>
  <c r="T275" i="3" l="1"/>
  <c r="U274" i="3"/>
  <c r="U211" i="3"/>
  <c r="T212" i="3"/>
  <c r="H63" i="1"/>
  <c r="I63" i="1" s="1"/>
  <c r="H62" i="1"/>
  <c r="I62" i="1" s="1"/>
  <c r="H65" i="1"/>
  <c r="I65" i="1" s="1"/>
  <c r="H66" i="1"/>
  <c r="I66" i="1" s="1"/>
  <c r="H67" i="1"/>
  <c r="I67" i="1" s="1"/>
  <c r="H77" i="1"/>
  <c r="I77" i="1" s="1"/>
  <c r="H64" i="1"/>
  <c r="I64" i="1" s="1"/>
  <c r="H78" i="1"/>
  <c r="I78" i="1" s="1"/>
  <c r="H75" i="1"/>
  <c r="I75" i="1" s="1"/>
  <c r="H73" i="1"/>
  <c r="I73" i="1" s="1"/>
  <c r="H69" i="1"/>
  <c r="I69" i="1" s="1"/>
  <c r="H74" i="1"/>
  <c r="I74" i="1" s="1"/>
  <c r="H72" i="1"/>
  <c r="I72" i="1" s="1"/>
  <c r="H71" i="1"/>
  <c r="I71" i="1" s="1"/>
  <c r="H68" i="1"/>
  <c r="I68" i="1" s="1"/>
  <c r="H70" i="1"/>
  <c r="I70" i="1" s="1"/>
  <c r="H76" i="1"/>
  <c r="I76" i="1" s="1"/>
  <c r="U275" i="3" l="1"/>
  <c r="T276" i="3"/>
  <c r="T213" i="3"/>
  <c r="U212" i="3"/>
  <c r="I79" i="1"/>
  <c r="I81" i="1" s="1"/>
  <c r="E88" i="1" s="1"/>
  <c r="E90" i="1" s="1"/>
  <c r="T277" i="3" l="1"/>
  <c r="U276" i="3"/>
  <c r="T214" i="3"/>
  <c r="U213" i="3"/>
  <c r="T278" i="3" l="1"/>
  <c r="U277" i="3"/>
  <c r="U214" i="3"/>
  <c r="T215" i="3"/>
  <c r="T279" i="3" l="1"/>
  <c r="U278" i="3"/>
  <c r="T216" i="3"/>
  <c r="U215" i="3"/>
  <c r="U279" i="3" l="1"/>
  <c r="T280" i="3"/>
  <c r="U216" i="3"/>
  <c r="T217" i="3"/>
  <c r="U280" i="3" l="1"/>
  <c r="T281" i="3"/>
  <c r="T218" i="3"/>
  <c r="U217" i="3"/>
  <c r="T282" i="3" l="1"/>
  <c r="U281" i="3"/>
  <c r="T219" i="3"/>
  <c r="U218" i="3"/>
  <c r="T283" i="3" l="1"/>
  <c r="U282" i="3"/>
  <c r="U219" i="3"/>
  <c r="T220" i="3"/>
  <c r="U283" i="3" l="1"/>
  <c r="T284" i="3"/>
  <c r="T221" i="3"/>
  <c r="U220" i="3"/>
  <c r="T285" i="3" l="1"/>
  <c r="U284" i="3"/>
  <c r="T222" i="3"/>
  <c r="U221" i="3"/>
  <c r="T286" i="3" l="1"/>
  <c r="U285" i="3"/>
  <c r="U222" i="3"/>
  <c r="T223" i="3"/>
  <c r="U286" i="3" l="1"/>
  <c r="T287" i="3"/>
  <c r="T224" i="3"/>
  <c r="U223" i="3"/>
  <c r="T288" i="3" l="1"/>
  <c r="U287" i="3"/>
  <c r="U224" i="3"/>
  <c r="T225" i="3"/>
  <c r="U288" i="3" l="1"/>
  <c r="T289" i="3"/>
  <c r="T226" i="3"/>
  <c r="U225" i="3"/>
  <c r="T290" i="3" l="1"/>
  <c r="U289" i="3"/>
  <c r="T227" i="3"/>
  <c r="U226" i="3"/>
  <c r="T291" i="3" l="1"/>
  <c r="U290" i="3"/>
  <c r="U227" i="3"/>
  <c r="T228" i="3"/>
  <c r="U291" i="3" l="1"/>
  <c r="T292" i="3"/>
  <c r="T229" i="3"/>
  <c r="U228" i="3"/>
  <c r="T293" i="3" l="1"/>
  <c r="U292" i="3"/>
  <c r="T230" i="3"/>
  <c r="U229" i="3"/>
  <c r="T294" i="3" l="1"/>
  <c r="U293" i="3"/>
  <c r="U230" i="3"/>
  <c r="T231" i="3"/>
  <c r="T295" i="3" l="1"/>
  <c r="U294" i="3"/>
  <c r="T232" i="3"/>
  <c r="U231" i="3"/>
  <c r="T296" i="3" l="1"/>
  <c r="U295" i="3"/>
  <c r="U232" i="3"/>
  <c r="T233" i="3"/>
  <c r="U296" i="3" l="1"/>
  <c r="T297" i="3"/>
  <c r="T234" i="3"/>
  <c r="U233" i="3"/>
  <c r="T298" i="3" l="1"/>
  <c r="U297" i="3"/>
  <c r="T235" i="3"/>
  <c r="U234" i="3"/>
  <c r="T299" i="3" l="1"/>
  <c r="U298" i="3"/>
  <c r="U235" i="3"/>
  <c r="T236" i="3"/>
  <c r="U299" i="3" l="1"/>
  <c r="T300" i="3"/>
  <c r="T237" i="3"/>
  <c r="U236" i="3"/>
  <c r="T301" i="3" l="1"/>
  <c r="U300" i="3"/>
  <c r="T238" i="3"/>
  <c r="U237" i="3"/>
  <c r="T302" i="3" l="1"/>
  <c r="U301" i="3"/>
  <c r="U238" i="3"/>
  <c r="T239" i="3"/>
  <c r="U302" i="3" l="1"/>
  <c r="T303" i="3"/>
  <c r="T240" i="3"/>
  <c r="U239" i="3"/>
  <c r="T304" i="3" l="1"/>
  <c r="U303" i="3"/>
  <c r="U240" i="3"/>
  <c r="T241" i="3"/>
  <c r="U304" i="3" l="1"/>
  <c r="T305" i="3"/>
  <c r="T242" i="3"/>
  <c r="U241" i="3"/>
  <c r="T306" i="3" l="1"/>
  <c r="U305" i="3"/>
  <c r="T243" i="3"/>
  <c r="U242" i="3"/>
  <c r="T307" i="3" l="1"/>
  <c r="U306" i="3"/>
  <c r="U243" i="3"/>
  <c r="T244" i="3"/>
  <c r="U307" i="3" l="1"/>
  <c r="T308" i="3"/>
  <c r="T245" i="3"/>
  <c r="U244" i="3"/>
  <c r="T309" i="3" l="1"/>
  <c r="U308" i="3"/>
  <c r="T246" i="3"/>
  <c r="U245" i="3"/>
  <c r="T310" i="3" l="1"/>
  <c r="U309" i="3"/>
  <c r="U246" i="3"/>
  <c r="T247" i="3"/>
  <c r="U310" i="3" l="1"/>
  <c r="T311" i="3"/>
  <c r="T248" i="3"/>
  <c r="U247" i="3"/>
  <c r="T312" i="3" l="1"/>
  <c r="U311" i="3"/>
  <c r="U248" i="3"/>
  <c r="T249" i="3"/>
  <c r="U312" i="3" l="1"/>
  <c r="T313" i="3"/>
  <c r="T250" i="3"/>
  <c r="U249" i="3"/>
  <c r="T314" i="3" l="1"/>
  <c r="U313" i="3"/>
  <c r="T251" i="3"/>
  <c r="U250" i="3"/>
  <c r="T315" i="3" l="1"/>
  <c r="U314" i="3"/>
  <c r="U251" i="3"/>
  <c r="T252" i="3"/>
  <c r="U315" i="3" l="1"/>
  <c r="T316" i="3"/>
  <c r="T253" i="3"/>
  <c r="U252" i="3"/>
  <c r="T317" i="3" l="1"/>
  <c r="U316" i="3"/>
  <c r="T254" i="3"/>
  <c r="U253" i="3"/>
  <c r="T318" i="3" l="1"/>
  <c r="U317" i="3"/>
  <c r="U254" i="3"/>
  <c r="T255" i="3"/>
  <c r="U318" i="3" l="1"/>
  <c r="T319" i="3"/>
  <c r="T256" i="3"/>
  <c r="U255" i="3"/>
  <c r="T320" i="3" l="1"/>
  <c r="U319" i="3"/>
  <c r="U256" i="3"/>
  <c r="T257" i="3"/>
  <c r="U320" i="3" l="1"/>
  <c r="T321" i="3"/>
  <c r="T258" i="3"/>
  <c r="U257" i="3"/>
  <c r="T322" i="3" l="1"/>
  <c r="U321" i="3"/>
  <c r="T259" i="3"/>
  <c r="U258" i="3"/>
  <c r="T323" i="3" l="1"/>
  <c r="U322" i="3"/>
  <c r="U259" i="3"/>
  <c r="T260" i="3"/>
  <c r="U323" i="3" l="1"/>
  <c r="T324" i="3"/>
  <c r="T261" i="3"/>
  <c r="U260" i="3"/>
  <c r="T325" i="3" l="1"/>
  <c r="U324" i="3"/>
  <c r="T262" i="3"/>
  <c r="U261" i="3"/>
  <c r="T326" i="3" l="1"/>
  <c r="U325" i="3"/>
  <c r="U262" i="3"/>
  <c r="T263" i="3"/>
  <c r="U326" i="3" l="1"/>
  <c r="T327" i="3"/>
  <c r="T264" i="3"/>
  <c r="U263" i="3"/>
  <c r="T328" i="3" l="1"/>
  <c r="U327" i="3"/>
  <c r="U264" i="3"/>
  <c r="T265" i="3"/>
  <c r="U328" i="3" l="1"/>
  <c r="T329" i="3"/>
  <c r="T266" i="3"/>
  <c r="U265" i="3"/>
  <c r="T330" i="3" l="1"/>
  <c r="U329" i="3"/>
  <c r="T267" i="3"/>
  <c r="U266" i="3"/>
  <c r="T331" i="3" l="1"/>
  <c r="U330" i="3"/>
  <c r="U267" i="3"/>
  <c r="T268" i="3"/>
  <c r="U331" i="3" l="1"/>
  <c r="T332" i="3"/>
  <c r="T269" i="3"/>
  <c r="U268" i="3"/>
  <c r="T333" i="3" l="1"/>
  <c r="U332" i="3"/>
  <c r="T270" i="3"/>
  <c r="U269" i="3"/>
  <c r="T334" i="3" l="1"/>
  <c r="U333" i="3"/>
  <c r="T271" i="3"/>
  <c r="U270" i="3"/>
  <c r="U334" i="3" l="1"/>
  <c r="T335" i="3"/>
  <c r="T272" i="3"/>
  <c r="U272" i="3" s="1"/>
  <c r="U271" i="3"/>
  <c r="T336" i="3" l="1"/>
  <c r="U335" i="3"/>
  <c r="U336" i="3" l="1"/>
  <c r="T337" i="3"/>
  <c r="T338" i="3" l="1"/>
  <c r="U337" i="3"/>
  <c r="T339" i="3" l="1"/>
  <c r="U338" i="3"/>
  <c r="U339" i="3" l="1"/>
  <c r="T340" i="3"/>
  <c r="T341" i="3" l="1"/>
  <c r="U340" i="3"/>
  <c r="T342" i="3" l="1"/>
  <c r="U341" i="3"/>
  <c r="U342" i="3" l="1"/>
  <c r="T343" i="3"/>
  <c r="T344" i="3" l="1"/>
  <c r="U343" i="3"/>
  <c r="U344" i="3" l="1"/>
  <c r="T345" i="3"/>
  <c r="T346" i="3" l="1"/>
  <c r="U345" i="3"/>
  <c r="T347" i="3" l="1"/>
  <c r="U346" i="3"/>
  <c r="U347" i="3" l="1"/>
  <c r="T348" i="3"/>
  <c r="T349" i="3" l="1"/>
  <c r="U348" i="3"/>
  <c r="T350" i="3" l="1"/>
  <c r="U349" i="3"/>
  <c r="U350" i="3" l="1"/>
  <c r="T351" i="3"/>
  <c r="T352" i="3" l="1"/>
  <c r="U351" i="3"/>
  <c r="U352" i="3" l="1"/>
  <c r="T353" i="3"/>
  <c r="T354" i="3" l="1"/>
  <c r="U353" i="3"/>
  <c r="T355" i="3" l="1"/>
  <c r="U354" i="3"/>
  <c r="U355" i="3" l="1"/>
  <c r="T356" i="3"/>
  <c r="T357" i="3" l="1"/>
  <c r="U356" i="3"/>
  <c r="T358" i="3" l="1"/>
  <c r="U357" i="3"/>
  <c r="U358" i="3" l="1"/>
  <c r="T359" i="3"/>
  <c r="T360" i="3" l="1"/>
  <c r="U359" i="3"/>
  <c r="U360" i="3" l="1"/>
  <c r="T361" i="3"/>
  <c r="T362" i="3" l="1"/>
  <c r="U361" i="3"/>
  <c r="T363" i="3" l="1"/>
  <c r="U362" i="3"/>
  <c r="U363" i="3" l="1"/>
  <c r="T364" i="3"/>
  <c r="T365" i="3" l="1"/>
  <c r="U364" i="3"/>
  <c r="T366" i="3" l="1"/>
  <c r="U365" i="3"/>
  <c r="U366" i="3" l="1"/>
  <c r="T367" i="3"/>
  <c r="T368" i="3" l="1"/>
  <c r="U367" i="3"/>
  <c r="U368" i="3" l="1"/>
  <c r="T369" i="3"/>
  <c r="T370" i="3" l="1"/>
  <c r="U369" i="3"/>
  <c r="T371" i="3" l="1"/>
  <c r="U370" i="3"/>
  <c r="U371" i="3" l="1"/>
  <c r="T372" i="3"/>
  <c r="T373" i="3" l="1"/>
  <c r="U372" i="3"/>
  <c r="T374" i="3" l="1"/>
  <c r="U373" i="3"/>
  <c r="U374" i="3" l="1"/>
  <c r="T375" i="3"/>
  <c r="T376" i="3" l="1"/>
  <c r="U375" i="3"/>
  <c r="U376" i="3" l="1"/>
  <c r="T377" i="3"/>
  <c r="T378" i="3" l="1"/>
  <c r="U377" i="3"/>
  <c r="U378" i="3" l="1"/>
</calcChain>
</file>

<file path=xl/sharedStrings.xml><?xml version="1.0" encoding="utf-8"?>
<sst xmlns="http://schemas.openxmlformats.org/spreadsheetml/2006/main" count="193" uniqueCount="171">
  <si>
    <t>Chance events</t>
  </si>
  <si>
    <t>Expected value</t>
  </si>
  <si>
    <t>Example: 6-sided die: each side got 1/6 probability</t>
  </si>
  <si>
    <t>E[X] = [1.1/6]+[2.1/6]+[3.1/6]…. = 3.5</t>
  </si>
  <si>
    <t>with x = all possible values and P(X) the associated probability of x happening</t>
  </si>
  <si>
    <t>Variance</t>
  </si>
  <si>
    <t>(a) If X and Y are two random variables, then</t>
  </si>
  <si>
    <t>E(X +Y) = E(X) + E(Y)</t>
  </si>
  <si>
    <t>(b) If X is a random variable and c is a constant, then</t>
  </si>
  <si>
    <t>E(cX) = cE(X)</t>
  </si>
  <si>
    <t>(c) If X and Y are independent random variables, then</t>
  </si>
  <si>
    <t>E[XY] = E[X]E[Y]</t>
  </si>
  <si>
    <t>Computational properties</t>
  </si>
  <si>
    <t>it's a fixed number . We interpret it saying : this is the number that would be returned on avaerage for a large number of rolls / toss ….</t>
  </si>
  <si>
    <t xml:space="preserve">Omega </t>
  </si>
  <si>
    <t>Ensemble probabiliste = ensemble des resultats possibles</t>
  </si>
  <si>
    <t>= [1,2,3,4,5,6] pour un de</t>
  </si>
  <si>
    <t>E = un sous-ensemble d'omega est un evenement : {2,4,6} pour les nombres pairs. Note "E"</t>
  </si>
  <si>
    <t>F = {1} pour un unique resultat ( singleton )</t>
  </si>
  <si>
    <t>A  est un "event of interest" : un evenement qu'on calcule. Example: A est l'evenement de jeter un 3</t>
  </si>
  <si>
    <t>P(A) est la probabilite associe a ca</t>
  </si>
  <si>
    <t>La somme de toutes les probabilites pour les elements d' Omega = 1</t>
  </si>
  <si>
    <t xml:space="preserve">Independence: </t>
  </si>
  <si>
    <t>P( A n B)</t>
  </si>
  <si>
    <t>Applicable si les evenements A et B ne s'influencent pas:</t>
  </si>
  <si>
    <t>=P(A) x P(B)</t>
  </si>
  <si>
    <t>Tirage de boule dans l'urne avec remise, toss the coin</t>
  </si>
  <si>
    <t>When dealing with coins toss, we assign a numerical value to Heads and Tails (0 and 1). And E[X] = p</t>
  </si>
  <si>
    <t>The variance of a random variable X is a nonnegative number that summarizes on average how much X differs from its mean, or expectation.</t>
  </si>
  <si>
    <t>Variance is always a positive number</t>
  </si>
  <si>
    <t>c)</t>
  </si>
  <si>
    <t>Variance of the following die roll results: [1,2,3,4,5,6]</t>
  </si>
  <si>
    <t>Let's X denote the outcome of the dice roll</t>
  </si>
  <si>
    <t>X^2 =([1^2]+[2^2]+[3^2]+[4^2]+[5^2]+[6^2]) x 1/6</t>
  </si>
  <si>
    <t>=91</t>
  </si>
  <si>
    <t xml:space="preserve">E(X)^2 = 3.5^2 = </t>
  </si>
  <si>
    <t xml:space="preserve">=91/6 - 12.25 = </t>
  </si>
  <si>
    <t>=VAR(X)</t>
  </si>
  <si>
    <t>Standard Deviation</t>
  </si>
  <si>
    <t>X=</t>
  </si>
  <si>
    <t>Difference ^2</t>
  </si>
  <si>
    <t>=racine carree de la variance</t>
  </si>
  <si>
    <t>Loi Binomiale</t>
  </si>
  <si>
    <t>Bernouilli repetee mulitple times</t>
  </si>
  <si>
    <t>num</t>
  </si>
  <si>
    <t>Resultat</t>
  </si>
  <si>
    <t>Parametres</t>
  </si>
  <si>
    <t>rolls</t>
  </si>
  <si>
    <t>successes</t>
  </si>
  <si>
    <t>success p</t>
  </si>
  <si>
    <t>q</t>
  </si>
  <si>
    <t>Cumul</t>
  </si>
  <si>
    <t>http://villemin.gerard.free.fr/aMaths/Probabil/Poisson.htm#exemple</t>
  </si>
  <si>
    <t>Quand lambda est grand, la loi de poisson tend vers la loi Binomiale (n,p)</t>
  </si>
  <si>
    <t>How long before the loot gives you an elixir (p=0.15)</t>
  </si>
  <si>
    <t>Bernoulli</t>
  </si>
  <si>
    <t>si on veut savoir le nombre de success PARMI un nombre de lancers, alors, c'est la loi binomiale qui s'applique</t>
  </si>
  <si>
    <t>Bernouilli: on attend un succes ou un echec. On peut repeter ca des miliers de fois : schema de bernouilli. Esperance for loot boxes = 0.15</t>
  </si>
  <si>
    <t>Normale centree reduite</t>
  </si>
  <si>
    <t>in</t>
  </si>
  <si>
    <t>sqr</t>
  </si>
  <si>
    <t>f(x)</t>
  </si>
  <si>
    <t>e^</t>
  </si>
  <si>
    <t>e</t>
  </si>
  <si>
    <t>x=</t>
  </si>
  <si>
    <t xml:space="preserve">for x = </t>
  </si>
  <si>
    <t>o</t>
  </si>
  <si>
    <t>u</t>
  </si>
  <si>
    <t>Loi normale de paramtres</t>
  </si>
  <si>
    <t>p</t>
  </si>
  <si>
    <t>w</t>
  </si>
  <si>
    <t>n</t>
  </si>
  <si>
    <t>classes</t>
  </si>
  <si>
    <t>duration</t>
  </si>
  <si>
    <t>mean(x)</t>
  </si>
  <si>
    <t>mean(y)</t>
  </si>
  <si>
    <t>x</t>
  </si>
  <si>
    <t>y</t>
  </si>
  <si>
    <t>x-meanx sum</t>
  </si>
  <si>
    <t>y-meany sum</t>
  </si>
  <si>
    <t>Sxy</t>
  </si>
  <si>
    <t>SSX</t>
  </si>
  <si>
    <t>SSY</t>
  </si>
  <si>
    <t>sqSSX</t>
  </si>
  <si>
    <t>sqSSY</t>
  </si>
  <si>
    <t xml:space="preserve">Numerator = </t>
  </si>
  <si>
    <t>denominator</t>
  </si>
  <si>
    <t>corr</t>
  </si>
  <si>
    <t>VARIABLES CONTINUES</t>
  </si>
  <si>
    <t>VARIABLES DISCRETES</t>
  </si>
  <si>
    <t xml:space="preserve"> Fonction de masse</t>
  </si>
  <si>
    <t>Fonction de densite ( integrale)</t>
  </si>
  <si>
    <t>Fonction de repartion</t>
  </si>
  <si>
    <t>Probability mass function (PMF)</t>
  </si>
  <si>
    <t>Cumulative distribution function (CDF)</t>
  </si>
  <si>
    <t>FR</t>
  </si>
  <si>
    <t>EN</t>
  </si>
  <si>
    <t>Probability density function (PDF)</t>
  </si>
  <si>
    <t>Cumulative density function (CDF)</t>
  </si>
  <si>
    <t>Covariance</t>
  </si>
  <si>
    <t>X</t>
  </si>
  <si>
    <t>Y</t>
  </si>
  <si>
    <t>AV</t>
  </si>
  <si>
    <t>Std</t>
  </si>
  <si>
    <t>Xi-X</t>
  </si>
  <si>
    <t>Yi-Y</t>
  </si>
  <si>
    <t>SUM</t>
  </si>
  <si>
    <t>Denominator</t>
  </si>
  <si>
    <t>PRODUCT</t>
  </si>
  <si>
    <t>Cov(X,Y) / [Std(X)*std(Y)]</t>
  </si>
  <si>
    <t>Correlation</t>
  </si>
  <si>
    <t>Correlation coefficient (pearson)</t>
  </si>
  <si>
    <t>Displayed in heatmaps</t>
  </si>
  <si>
    <t>N</t>
  </si>
  <si>
    <t>Esperance</t>
  </si>
  <si>
    <t>Average</t>
  </si>
  <si>
    <t>Var</t>
  </si>
  <si>
    <t>COVAR</t>
  </si>
  <si>
    <t>0- MODEL</t>
  </si>
  <si>
    <t>2 - Fiding the OLS Estimators</t>
  </si>
  <si>
    <t>3 - retro-fit the values</t>
  </si>
  <si>
    <t>1 - We hypothesis that this model can be estimated using linear regression Y = aX +b</t>
  </si>
  <si>
    <t>Beta0_hat</t>
  </si>
  <si>
    <t>Beta1_hat</t>
  </si>
  <si>
    <t>Y_hat</t>
  </si>
  <si>
    <t>Beta1_hat x X</t>
  </si>
  <si>
    <t>Y = 85.3 + 10.8X</t>
  </si>
  <si>
    <t xml:space="preserve">X est la variable aleatoire: elle prend le numbre de success: 0,1,2,3… </t>
  </si>
  <si>
    <t>Distribution: toutes les valeurs qui peuvent etre prises par X. (sur -infini +infini pour certaines continuous variables)</t>
  </si>
  <si>
    <t>When Outcome is BINARY</t>
  </si>
  <si>
    <t>ONLY ONE THROW</t>
  </si>
  <si>
    <t>Is the confidence that your SAMPLE represents the POPULATION correctly</t>
  </si>
  <si>
    <t>https://www.statisticshowto.com/probability-and-statistics/confidence-interval/</t>
  </si>
  <si>
    <t>2 ways: theoretical way with z-score</t>
  </si>
  <si>
    <t>bootstrap:</t>
  </si>
  <si>
    <t>think about your onion</t>
  </si>
  <si>
    <t>onion = full population = 1000 voters</t>
  </si>
  <si>
    <t>1st layer is your sample = 50</t>
  </si>
  <si>
    <t>we call this sample "new population"</t>
  </si>
  <si>
    <t>we draw subsets from this "new population" WITH REPLACEMENT</t>
  </si>
  <si>
    <t>we call these subsets k-statistics</t>
  </si>
  <si>
    <t xml:space="preserve">Formula = </t>
  </si>
  <si>
    <t>In Python:</t>
  </si>
  <si>
    <t>Scipy is our friend</t>
  </si>
  <si>
    <t>Define your matrices</t>
  </si>
  <si>
    <r>
      <t>X = houses[[</t>
    </r>
    <r>
      <rPr>
        <sz val="11"/>
        <color rgb="FFA31515"/>
        <rFont val="Consolas"/>
        <family val="3"/>
      </rPr>
      <t>'sqft'</t>
    </r>
    <r>
      <rPr>
        <sz val="11"/>
        <color rgb="FF000000"/>
        <rFont val="Consolas"/>
        <family val="3"/>
      </rPr>
      <t xml:space="preserve">, </t>
    </r>
    <r>
      <rPr>
        <sz val="11"/>
        <color rgb="FFA31515"/>
        <rFont val="Consolas"/>
        <family val="3"/>
      </rPr>
      <t>'bedrooms'</t>
    </r>
    <r>
      <rPr>
        <sz val="11"/>
        <color rgb="FF000000"/>
        <rFont val="Consolas"/>
        <family val="3"/>
      </rPr>
      <t>,</t>
    </r>
    <r>
      <rPr>
        <sz val="11"/>
        <color rgb="FFA31515"/>
        <rFont val="Consolas"/>
        <family val="3"/>
      </rPr>
      <t>'age'</t>
    </r>
    <r>
      <rPr>
        <sz val="11"/>
        <color rgb="FF000000"/>
        <rFont val="Consolas"/>
        <family val="3"/>
      </rPr>
      <t xml:space="preserve">]] </t>
    </r>
    <r>
      <rPr>
        <sz val="11"/>
        <color rgb="FF008000"/>
        <rFont val="Consolas"/>
        <family val="3"/>
      </rPr>
      <t># X is now a subset df with column, values from only these 3 cols</t>
    </r>
  </si>
  <si>
    <r>
      <t>y = houses[</t>
    </r>
    <r>
      <rPr>
        <sz val="11"/>
        <color rgb="FFA31515"/>
        <rFont val="Consolas"/>
        <family val="3"/>
      </rPr>
      <t>'price'</t>
    </r>
    <r>
      <rPr>
        <sz val="11"/>
        <color rgb="FF000000"/>
        <rFont val="Consolas"/>
        <family val="3"/>
      </rPr>
      <t xml:space="preserve">] </t>
    </r>
    <r>
      <rPr>
        <sz val="11"/>
        <color rgb="FF008000"/>
        <rFont val="Consolas"/>
        <family val="3"/>
      </rPr>
      <t># y is now a series with only values from this 1 col</t>
    </r>
  </si>
  <si>
    <r>
      <t>X = sm.add_constant(X, prepend=</t>
    </r>
    <r>
      <rPr>
        <sz val="11"/>
        <color rgb="FF0000FF"/>
        <rFont val="Consolas"/>
        <family val="3"/>
      </rPr>
      <t>True</t>
    </r>
    <r>
      <rPr>
        <sz val="11"/>
        <color rgb="FF000000"/>
        <rFont val="Consolas"/>
        <family val="3"/>
      </rPr>
      <t xml:space="preserve">) </t>
    </r>
    <r>
      <rPr>
        <sz val="11"/>
        <color rgb="FF008000"/>
        <rFont val="Consolas"/>
        <family val="3"/>
      </rPr>
      <t># Add a column of ones to first col of X -&gt; print X to see. This is done to let statsmodels know that we want the intercept of linear equation (more details soon)</t>
    </r>
  </si>
  <si>
    <r>
      <t xml:space="preserve">results = sm.OLS(y, X).fit() </t>
    </r>
    <r>
      <rPr>
        <sz val="11"/>
        <color rgb="FF008000"/>
        <rFont val="Consolas"/>
        <family val="3"/>
      </rPr>
      <t># OLS: ordinary least squares, fits a simple linear reg model with OLS</t>
    </r>
  </si>
  <si>
    <r>
      <t>from</t>
    </r>
    <r>
      <rPr>
        <sz val="11"/>
        <color rgb="FF000000"/>
        <rFont val="Consolas"/>
        <family val="3"/>
      </rPr>
      <t xml:space="preserve"> scipy </t>
    </r>
    <r>
      <rPr>
        <sz val="11"/>
        <color rgb="FF0000FF"/>
        <rFont val="Consolas"/>
        <family val="3"/>
      </rPr>
      <t>import</t>
    </r>
    <r>
      <rPr>
        <sz val="11"/>
        <color rgb="FF000000"/>
        <rFont val="Consolas"/>
        <family val="3"/>
      </rPr>
      <t xml:space="preserve"> stats</t>
    </r>
  </si>
  <si>
    <t>Must compared our t-value ( t-statistic) vs our p-value</t>
  </si>
  <si>
    <t>k</t>
  </si>
  <si>
    <t>p^k</t>
  </si>
  <si>
    <t>q^(n-k)</t>
  </si>
  <si>
    <t>LOI BINOMIALE: PROBABILITE DOBTERNIR K SUCCESS</t>
  </si>
  <si>
    <t>LOI GEOMETRIQUE: PROBABILITE DOBTENIR LE PREMIER SUCCESS AU RANG K</t>
  </si>
  <si>
    <t>1er success au rang 10</t>
  </si>
  <si>
    <t>p(k)=q^(k-1) x p</t>
  </si>
  <si>
    <t>someone got HIV</t>
  </si>
  <si>
    <t>This person has a 1/100 chance to transmit to his/her partner each time they have sex</t>
  </si>
  <si>
    <t>They have sex a 100 times.</t>
  </si>
  <si>
    <t>what the probability of the partner being infected?</t>
  </si>
  <si>
    <t>what if they have sex 1000 times?</t>
  </si>
  <si>
    <t>we flip the coin 100 times</t>
  </si>
  <si>
    <t>a coin has a 0.01/0.99 probability to fall on tails</t>
  </si>
  <si>
    <t>what if we flip it a 1000 times</t>
  </si>
  <si>
    <t>what is the probability to get 0 tails?</t>
  </si>
  <si>
    <t>P(X=0 tails)</t>
  </si>
  <si>
    <t>1-p(X&gt;=1)</t>
  </si>
  <si>
    <t>sexual</t>
  </si>
  <si>
    <t>p-catch HIV 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</si>
</sst>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_-* #,##0.0000_-;\-* #,##0.0000_-;_-* &quot;-&quot;??_-;_-@_-"/>
    <numFmt numFmtId="167" formatCode="_-* #,##0.00000000_-;\-* #,##0.00000000_-;_-* &quot;-&quot;??_-;_-@_-"/>
    <numFmt numFmtId="168" formatCode="0E+00"/>
    <numFmt numFmtId="169" formatCode="0.0000000%"/>
    <numFmt numFmtId="170" formatCode="_-* #,##0.00000_-;\-* #,##0.00000_-;_-* &quot;-&quot;??_-;_-@_-"/>
    <numFmt numFmtId="171" formatCode="_-* #,##0.0_-;\-* #,##0.0_-;_-* &quot;-&quot;??_-;_-@_-"/>
    <numFmt numFmtId="172" formatCode="_-* #,##0.000000_-;\-* #,##0.000000_-;_-* &quot;-&quot;??_-;_-@_-"/>
    <numFmt numFmtId="173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onsolas"/>
      <family val="3"/>
    </font>
    <font>
      <sz val="11"/>
      <color rgb="FFA31515"/>
      <name val="Consolas"/>
      <family val="3"/>
    </font>
    <font>
      <sz val="11"/>
      <color rgb="FF008000"/>
      <name val="Consolas"/>
      <family val="3"/>
    </font>
    <font>
      <sz val="11"/>
      <color rgb="FF0000FF"/>
      <name val="Consolas"/>
      <family val="3"/>
    </font>
    <font>
      <b/>
      <sz val="11"/>
      <color theme="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quotePrefix="1" applyAlignment="1">
      <alignment horizontal="right"/>
    </xf>
    <xf numFmtId="2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/>
    </xf>
    <xf numFmtId="9" fontId="0" fillId="0" borderId="0" xfId="2" applyFont="1"/>
    <xf numFmtId="164" fontId="0" fillId="0" borderId="0" xfId="1" applyFont="1"/>
    <xf numFmtId="164" fontId="0" fillId="0" borderId="0" xfId="0" applyNumberFormat="1"/>
    <xf numFmtId="166" fontId="0" fillId="0" borderId="0" xfId="0" applyNumberFormat="1"/>
    <xf numFmtId="167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0" fontId="0" fillId="2" borderId="0" xfId="0" applyFill="1"/>
    <xf numFmtId="0" fontId="3" fillId="0" borderId="0" xfId="3"/>
    <xf numFmtId="168" fontId="0" fillId="2" borderId="0" xfId="0" applyNumberFormat="1" applyFill="1"/>
    <xf numFmtId="169" fontId="0" fillId="0" borderId="0" xfId="2" applyNumberFormat="1" applyFont="1"/>
    <xf numFmtId="171" fontId="0" fillId="0" borderId="0" xfId="1" applyNumberFormat="1" applyFont="1"/>
    <xf numFmtId="171" fontId="0" fillId="2" borderId="0" xfId="1" applyNumberFormat="1" applyFont="1" applyFill="1"/>
    <xf numFmtId="171" fontId="0" fillId="0" borderId="0" xfId="0" applyNumberFormat="1"/>
    <xf numFmtId="170" fontId="0" fillId="0" borderId="0" xfId="0" applyNumberFormat="1"/>
    <xf numFmtId="172" fontId="0" fillId="0" borderId="0" xfId="1" applyNumberFormat="1" applyFont="1"/>
    <xf numFmtId="173" fontId="0" fillId="0" borderId="0" xfId="1" applyNumberFormat="1" applyFont="1"/>
    <xf numFmtId="173" fontId="0" fillId="0" borderId="0" xfId="0" applyNumberFormat="1"/>
    <xf numFmtId="0" fontId="1" fillId="0" borderId="0" xfId="0" applyFont="1" applyAlignment="1">
      <alignment horizontal="right"/>
    </xf>
    <xf numFmtId="171" fontId="0" fillId="3" borderId="0" xfId="1" applyNumberFormat="1" applyFont="1" applyFill="1"/>
    <xf numFmtId="164" fontId="0" fillId="2" borderId="0" xfId="1" applyNumberFormat="1" applyFont="1" applyFill="1"/>
    <xf numFmtId="0" fontId="4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1" xfId="0" applyBorder="1"/>
    <xf numFmtId="171" fontId="0" fillId="2" borderId="0" xfId="0" applyNumberFormat="1" applyFill="1"/>
    <xf numFmtId="164" fontId="5" fillId="0" borderId="0" xfId="0" applyNumberFormat="1" applyFont="1"/>
    <xf numFmtId="165" fontId="0" fillId="2" borderId="0" xfId="0" applyNumberFormat="1" applyFill="1"/>
    <xf numFmtId="171" fontId="1" fillId="0" borderId="0" xfId="1" applyNumberFormat="1" applyFont="1" applyAlignment="1">
      <alignment horizontal="right"/>
    </xf>
    <xf numFmtId="0" fontId="0" fillId="4" borderId="0" xfId="0" applyFill="1"/>
    <xf numFmtId="164" fontId="0" fillId="4" borderId="0" xfId="0" applyNumberFormat="1" applyFill="1"/>
    <xf numFmtId="0" fontId="0" fillId="5" borderId="0" xfId="0" applyFill="1"/>
    <xf numFmtId="164" fontId="0" fillId="5" borderId="0" xfId="0" applyNumberFormat="1" applyFill="1"/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/>
    <xf numFmtId="170" fontId="0" fillId="0" borderId="0" xfId="1" applyNumberFormat="1" applyFont="1"/>
    <xf numFmtId="170" fontId="0" fillId="2" borderId="0" xfId="1" applyNumberFormat="1" applyFont="1" applyFill="1"/>
    <xf numFmtId="43" fontId="0" fillId="0" borderId="0" xfId="0" applyNumberFormat="1"/>
    <xf numFmtId="9" fontId="0" fillId="0" borderId="0" xfId="0" applyNumberForma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1" defaultTableStyle="TableStyleMedium2" defaultPivotStyle="PivotStyleLight16">
    <tableStyle name="Invisible" pivot="0" table="0" count="0" xr9:uid="{19D6D422-553C-4F24-A3DE-150C1FD4E27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Distribution</a:t>
            </a:r>
            <a:r>
              <a:rPr lang="en-SG" baseline="0"/>
              <a:t> of B(100 , 0.15)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9320194206313"/>
          <c:y val="0.18405183647141121"/>
          <c:w val="0.85176141802256433"/>
          <c:h val="0.6324118544705378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'Lois Bernouilli + Binomiale'!$N$27:$N$126</c:f>
              <c:numCache>
                <c:formatCode>_-* #,##0.0_-;\-* #,##0.0_-;_-* "-"??_-;_-@_-</c:formatCode>
                <c:ptCount val="100"/>
                <c:pt idx="0">
                  <c:v>0.36603234127322892</c:v>
                </c:pt>
                <c:pt idx="1">
                  <c:v>0.36972963764972627</c:v>
                </c:pt>
                <c:pt idx="2">
                  <c:v>0.18486481882486314</c:v>
                </c:pt>
                <c:pt idx="3">
                  <c:v>6.0999165807530585E-2</c:v>
                </c:pt>
                <c:pt idx="4">
                  <c:v>1.494171485689513E-2</c:v>
                </c:pt>
                <c:pt idx="5">
                  <c:v>2.8977871237614778E-3</c:v>
                </c:pt>
                <c:pt idx="6">
                  <c:v>4.634508026217854E-4</c:v>
                </c:pt>
                <c:pt idx="7">
                  <c:v>6.2863456632680843E-5</c:v>
                </c:pt>
                <c:pt idx="8">
                  <c:v>7.3816937712617649E-6</c:v>
                </c:pt>
                <c:pt idx="9">
                  <c:v>7.6219509198213488E-7</c:v>
                </c:pt>
                <c:pt idx="10">
                  <c:v>7.0060356939772058E-8</c:v>
                </c:pt>
                <c:pt idx="11">
                  <c:v>5.7901121437828107E-9</c:v>
                </c:pt>
                <c:pt idx="12">
                  <c:v>4.3377102760662484E-10</c:v>
                </c:pt>
                <c:pt idx="13">
                  <c:v>2.9659557443188031E-11</c:v>
                </c:pt>
                <c:pt idx="14">
                  <c:v>1.8617471122347446E-12</c:v>
                </c:pt>
                <c:pt idx="15">
                  <c:v>1.0781835128093481E-13</c:v>
                </c:pt>
                <c:pt idx="16">
                  <c:v>5.7857069816158171E-15</c:v>
                </c:pt>
                <c:pt idx="17">
                  <c:v>2.8876968892200147E-16</c:v>
                </c:pt>
                <c:pt idx="18">
                  <c:v>1.3449991122629703E-17</c:v>
                </c:pt>
                <c:pt idx="19">
                  <c:v>5.8633666775950871E-19</c:v>
                </c:pt>
                <c:pt idx="20">
                  <c:v>2.3986500044707177E-20</c:v>
                </c:pt>
                <c:pt idx="21">
                  <c:v>9.2300144472177628E-22</c:v>
                </c:pt>
                <c:pt idx="22">
                  <c:v>3.3478932108824792E-23</c:v>
                </c:pt>
                <c:pt idx="23">
                  <c:v>1.146840889103352E-24</c:v>
                </c:pt>
                <c:pt idx="24">
                  <c:v>3.7166139924645666E-26</c:v>
                </c:pt>
                <c:pt idx="25">
                  <c:v>1.1412632865749782E-27</c:v>
                </c:pt>
                <c:pt idx="26">
                  <c:v>3.3253592266170692E-29</c:v>
                </c:pt>
                <c:pt idx="27">
                  <c:v>9.2060075858459808E-31</c:v>
                </c:pt>
                <c:pt idx="28">
                  <c:v>2.4243815070950817E-32</c:v>
                </c:pt>
                <c:pt idx="29">
                  <c:v>6.0799536228089857E-34</c:v>
                </c:pt>
                <c:pt idx="30">
                  <c:v>1.4534569266647738E-35</c:v>
                </c:pt>
                <c:pt idx="31">
                  <c:v>3.3151510220441261E-37</c:v>
                </c:pt>
                <c:pt idx="32">
                  <c:v>7.2204993851339861E-39</c:v>
                </c:pt>
                <c:pt idx="33">
                  <c:v>1.5028893730918596E-40</c:v>
                </c:pt>
                <c:pt idx="34">
                  <c:v>2.9914910278417911E-42</c:v>
                </c:pt>
                <c:pt idx="35">
                  <c:v>5.698078148270079E-44</c:v>
                </c:pt>
                <c:pt idx="36">
                  <c:v>1.0392117834948234E-45</c:v>
                </c:pt>
                <c:pt idx="37">
                  <c:v>1.8157126438348002E-47</c:v>
                </c:pt>
                <c:pt idx="38">
                  <c:v>3.0406671069003822E-49</c:v>
                </c:pt>
                <c:pt idx="39">
                  <c:v>4.882708122968757E-51</c:v>
                </c:pt>
                <c:pt idx="40">
                  <c:v>7.5213433207346981E-53</c:v>
                </c:pt>
                <c:pt idx="41">
                  <c:v>1.1118024125254552E-54</c:v>
                </c:pt>
                <c:pt idx="42">
                  <c:v>1.5775936108466046E-56</c:v>
                </c:pt>
                <c:pt idx="43">
                  <c:v>2.1494110742096091E-58</c:v>
                </c:pt>
                <c:pt idx="44">
                  <c:v>2.8125902486213904E-60</c:v>
                </c:pt>
                <c:pt idx="45">
                  <c:v>3.535466979187385E-62</c:v>
                </c:pt>
                <c:pt idx="46">
                  <c:v>4.2698876560234087E-64</c:v>
                </c:pt>
                <c:pt idx="47">
                  <c:v>4.9553821926770705E-66</c:v>
                </c:pt>
                <c:pt idx="48">
                  <c:v>5.5268361997450499E-68</c:v>
                </c:pt>
                <c:pt idx="49">
                  <c:v>5.9244585113737887E-70</c:v>
                </c:pt>
                <c:pt idx="50">
                  <c:v>6.1039875571729961E-72</c:v>
                </c:pt>
                <c:pt idx="51">
                  <c:v>6.0447490168082751E-74</c:v>
                </c:pt>
                <c:pt idx="52">
                  <c:v>5.7535489864725224E-76</c:v>
                </c:pt>
                <c:pt idx="53">
                  <c:v>5.2633952992315813E-78</c:v>
                </c:pt>
                <c:pt idx="54">
                  <c:v>4.6273770868665244E-80</c:v>
                </c:pt>
                <c:pt idx="55">
                  <c:v>3.9092625527247059E-82</c:v>
                </c:pt>
                <c:pt idx="56">
                  <c:v>3.1731027213674543E-84</c:v>
                </c:pt>
                <c:pt idx="57">
                  <c:v>2.4741541687075651E-86</c:v>
                </c:pt>
                <c:pt idx="58">
                  <c:v>1.8528148598820153E-88</c:v>
                </c:pt>
                <c:pt idx="59">
                  <c:v>1.3322757081842957E-90</c:v>
                </c:pt>
                <c:pt idx="60">
                  <c:v>9.1958424302282936E-93</c:v>
                </c:pt>
                <c:pt idx="61">
                  <c:v>6.0909703131169405E-95</c:v>
                </c:pt>
                <c:pt idx="62">
                  <c:v>3.8701179897614965E-97</c:v>
                </c:pt>
                <c:pt idx="63">
                  <c:v>2.3579362451649339E-99</c:v>
                </c:pt>
                <c:pt idx="64">
                  <c:v>1.3769514057939159E-101</c:v>
                </c:pt>
                <c:pt idx="65">
                  <c:v>7.7032246477981312E-104</c:v>
                </c:pt>
                <c:pt idx="66">
                  <c:v>4.1263064382144865E-106</c:v>
                </c:pt>
                <c:pt idx="67">
                  <c:v>2.1150975259956649E-108</c:v>
                </c:pt>
                <c:pt idx="68">
                  <c:v>1.0368125127429741E-110</c:v>
                </c:pt>
                <c:pt idx="69">
                  <c:v>4.8569756123225253E-113</c:v>
                </c:pt>
                <c:pt idx="70">
                  <c:v>2.172673073333308E-115</c:v>
                </c:pt>
                <c:pt idx="71">
                  <c:v>9.2730391520841153E-118</c:v>
                </c:pt>
                <c:pt idx="72">
                  <c:v>3.772701114063402E-120</c:v>
                </c:pt>
                <c:pt idx="73">
                  <c:v>1.4616802434450706E-122</c:v>
                </c:pt>
                <c:pt idx="74">
                  <c:v>5.3870279242447325E-125</c:v>
                </c:pt>
                <c:pt idx="75">
                  <c:v>1.8863666805436104E-127</c:v>
                </c:pt>
                <c:pt idx="76">
                  <c:v>6.2678318731512821E-130</c:v>
                </c:pt>
                <c:pt idx="77">
                  <c:v>1.9733433681704158E-132</c:v>
                </c:pt>
                <c:pt idx="78">
                  <c:v>5.8776090997046856E-135</c:v>
                </c:pt>
                <c:pt idx="79">
                  <c:v>1.6533358930252273E-137</c:v>
                </c:pt>
                <c:pt idx="80">
                  <c:v>4.3838451709002262E-140</c:v>
                </c:pt>
                <c:pt idx="81">
                  <c:v>1.0933645519142597E-142</c:v>
                </c:pt>
                <c:pt idx="82">
                  <c:v>2.5589956253228549E-145</c:v>
                </c:pt>
                <c:pt idx="83">
                  <c:v>5.6056859262275039E-148</c:v>
                </c:pt>
                <c:pt idx="84">
                  <c:v>1.1459434914125487E-150</c:v>
                </c:pt>
                <c:pt idx="85">
                  <c:v>2.1788586883661067E-153</c:v>
                </c:pt>
                <c:pt idx="86">
                  <c:v>3.8387221429987751E-156</c:v>
                </c:pt>
                <c:pt idx="87">
                  <c:v>6.2396505285014408E-159</c:v>
                </c:pt>
                <c:pt idx="88">
                  <c:v>9.3107732863313499E-162</c:v>
                </c:pt>
                <c:pt idx="89">
                  <c:v>1.2680658204060396E-164</c:v>
                </c:pt>
                <c:pt idx="90">
                  <c:v>1.5655133585259762E-167</c:v>
                </c:pt>
                <c:pt idx="91">
                  <c:v>1.7377215656853983E-170</c:v>
                </c:pt>
                <c:pt idx="92">
                  <c:v>1.7171161716258879E-173</c:v>
                </c:pt>
                <c:pt idx="93">
                  <c:v>1.4920092726194317E-176</c:v>
                </c:pt>
                <c:pt idx="94">
                  <c:v>1.122293671645822E-179</c:v>
                </c:pt>
                <c:pt idx="95">
                  <c:v>7.1597682401647327E-183</c:v>
                </c:pt>
                <c:pt idx="96">
                  <c:v>3.7667130893122563E-186</c:v>
                </c:pt>
                <c:pt idx="97">
                  <c:v>1.5689734830000013E-189</c:v>
                </c:pt>
                <c:pt idx="98">
                  <c:v>4.851495000000005E-193</c:v>
                </c:pt>
                <c:pt idx="99">
                  <c:v>9.9000000000000135E-197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E-474A-8CE6-1045FF60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6816527"/>
        <c:axId val="1486817359"/>
      </c:barChart>
      <c:catAx>
        <c:axId val="1486816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7359"/>
        <c:crosses val="autoZero"/>
        <c:auto val="1"/>
        <c:lblAlgn val="ctr"/>
        <c:lblOffset val="100"/>
        <c:noMultiLvlLbl val="0"/>
      </c:catAx>
      <c:valAx>
        <c:axId val="14868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Probability of success for 100 lootboxes</a:t>
                </a:r>
              </a:p>
            </c:rich>
          </c:tx>
          <c:layout>
            <c:manualLayout>
              <c:xMode val="edge"/>
              <c:yMode val="edge"/>
              <c:x val="2.6143910585374762E-2"/>
              <c:y val="0.17600859550129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Distribution function (CDF)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'Lois Bernouilli + Binomiale'!$O$26</c:f>
              <c:strCache>
                <c:ptCount val="1"/>
                <c:pt idx="0">
                  <c:v>Cumul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cat>
          <c:val>
            <c:numRef>
              <c:f>'Lois Bernouilli + Binomiale'!$O$27:$O$126</c:f>
              <c:numCache>
                <c:formatCode>_-* #,##0.00000_-;\-* #,##0.00000_-;_-* "-"??_-;_-@_-</c:formatCode>
                <c:ptCount val="100"/>
                <c:pt idx="0">
                  <c:v>0.36603234127322892</c:v>
                </c:pt>
                <c:pt idx="1">
                  <c:v>0.73576197892295525</c:v>
                </c:pt>
                <c:pt idx="2">
                  <c:v>0.92062679774781842</c:v>
                </c:pt>
                <c:pt idx="3">
                  <c:v>0.98162596355534903</c:v>
                </c:pt>
                <c:pt idx="4">
                  <c:v>0.99656767841224414</c:v>
                </c:pt>
                <c:pt idx="5">
                  <c:v>0.99946546553600557</c:v>
                </c:pt>
                <c:pt idx="6">
                  <c:v>0.99992891633862735</c:v>
                </c:pt>
                <c:pt idx="7">
                  <c:v>0.99999177979525999</c:v>
                </c:pt>
                <c:pt idx="8">
                  <c:v>0.99999916148903123</c:v>
                </c:pt>
                <c:pt idx="9">
                  <c:v>0.99999992368412316</c:v>
                </c:pt>
                <c:pt idx="10">
                  <c:v>0.99999999374448012</c:v>
                </c:pt>
                <c:pt idx="11">
                  <c:v>0.99999999953459229</c:v>
                </c:pt>
                <c:pt idx="12">
                  <c:v>0.99999999996836331</c:v>
                </c:pt>
                <c:pt idx="13">
                  <c:v>0.99999999999802291</c:v>
                </c:pt>
                <c:pt idx="14">
                  <c:v>0.99999999999988465</c:v>
                </c:pt>
                <c:pt idx="15">
                  <c:v>0.99999999999999245</c:v>
                </c:pt>
                <c:pt idx="16">
                  <c:v>0.99999999999999822</c:v>
                </c:pt>
                <c:pt idx="17">
                  <c:v>0.99999999999999856</c:v>
                </c:pt>
                <c:pt idx="18">
                  <c:v>0.99999999999999856</c:v>
                </c:pt>
                <c:pt idx="19">
                  <c:v>0.99999999999999856</c:v>
                </c:pt>
                <c:pt idx="20">
                  <c:v>0.99999999999999856</c:v>
                </c:pt>
                <c:pt idx="21">
                  <c:v>0.99999999999999856</c:v>
                </c:pt>
                <c:pt idx="22">
                  <c:v>0.99999999999999856</c:v>
                </c:pt>
                <c:pt idx="23">
                  <c:v>0.99999999999999856</c:v>
                </c:pt>
                <c:pt idx="24">
                  <c:v>0.99999999999999856</c:v>
                </c:pt>
                <c:pt idx="25">
                  <c:v>0.99999999999999856</c:v>
                </c:pt>
                <c:pt idx="26">
                  <c:v>0.99999999999999856</c:v>
                </c:pt>
                <c:pt idx="27">
                  <c:v>0.99999999999999856</c:v>
                </c:pt>
                <c:pt idx="28">
                  <c:v>0.99999999999999856</c:v>
                </c:pt>
                <c:pt idx="29">
                  <c:v>0.99999999999999856</c:v>
                </c:pt>
                <c:pt idx="30">
                  <c:v>0.99999999999999856</c:v>
                </c:pt>
                <c:pt idx="31">
                  <c:v>0.99999999999999856</c:v>
                </c:pt>
                <c:pt idx="32">
                  <c:v>0.99999999999999856</c:v>
                </c:pt>
                <c:pt idx="33">
                  <c:v>0.99999999999999856</c:v>
                </c:pt>
                <c:pt idx="34">
                  <c:v>0.99999999999999856</c:v>
                </c:pt>
                <c:pt idx="35">
                  <c:v>0.99999999999999856</c:v>
                </c:pt>
                <c:pt idx="36">
                  <c:v>0.99999999999999856</c:v>
                </c:pt>
                <c:pt idx="37">
                  <c:v>0.99999999999999856</c:v>
                </c:pt>
                <c:pt idx="38">
                  <c:v>0.99999999999999856</c:v>
                </c:pt>
                <c:pt idx="39">
                  <c:v>0.99999999999999856</c:v>
                </c:pt>
                <c:pt idx="40">
                  <c:v>0.99999999999999856</c:v>
                </c:pt>
                <c:pt idx="41">
                  <c:v>0.99999999999999856</c:v>
                </c:pt>
                <c:pt idx="42">
                  <c:v>0.99999999999999856</c:v>
                </c:pt>
                <c:pt idx="43">
                  <c:v>0.99999999999999856</c:v>
                </c:pt>
                <c:pt idx="44">
                  <c:v>0.99999999999999856</c:v>
                </c:pt>
                <c:pt idx="45">
                  <c:v>0.99999999999999856</c:v>
                </c:pt>
                <c:pt idx="46">
                  <c:v>0.99999999999999856</c:v>
                </c:pt>
                <c:pt idx="47">
                  <c:v>0.99999999999999856</c:v>
                </c:pt>
                <c:pt idx="48">
                  <c:v>0.99999999999999856</c:v>
                </c:pt>
                <c:pt idx="49">
                  <c:v>0.99999999999999856</c:v>
                </c:pt>
                <c:pt idx="50">
                  <c:v>0.99999999999999856</c:v>
                </c:pt>
                <c:pt idx="51">
                  <c:v>0.99999999999999856</c:v>
                </c:pt>
                <c:pt idx="52">
                  <c:v>0.99999999999999856</c:v>
                </c:pt>
                <c:pt idx="53">
                  <c:v>0.99999999999999856</c:v>
                </c:pt>
                <c:pt idx="54">
                  <c:v>0.99999999999999856</c:v>
                </c:pt>
                <c:pt idx="55">
                  <c:v>0.99999999999999856</c:v>
                </c:pt>
                <c:pt idx="56">
                  <c:v>0.99999999999999856</c:v>
                </c:pt>
                <c:pt idx="57">
                  <c:v>0.99999999999999856</c:v>
                </c:pt>
                <c:pt idx="58">
                  <c:v>0.99999999999999856</c:v>
                </c:pt>
                <c:pt idx="59">
                  <c:v>0.99999999999999856</c:v>
                </c:pt>
                <c:pt idx="60">
                  <c:v>0.99999999999999856</c:v>
                </c:pt>
                <c:pt idx="61">
                  <c:v>0.99999999999999856</c:v>
                </c:pt>
                <c:pt idx="62">
                  <c:v>0.99999999999999856</c:v>
                </c:pt>
                <c:pt idx="63">
                  <c:v>0.99999999999999856</c:v>
                </c:pt>
                <c:pt idx="64">
                  <c:v>0.99999999999999856</c:v>
                </c:pt>
                <c:pt idx="65">
                  <c:v>0.99999999999999856</c:v>
                </c:pt>
                <c:pt idx="66">
                  <c:v>0.99999999999999856</c:v>
                </c:pt>
                <c:pt idx="67">
                  <c:v>0.99999999999999856</c:v>
                </c:pt>
                <c:pt idx="68">
                  <c:v>0.99999999999999856</c:v>
                </c:pt>
                <c:pt idx="69">
                  <c:v>0.99999999999999856</c:v>
                </c:pt>
                <c:pt idx="70">
                  <c:v>0.99999999999999856</c:v>
                </c:pt>
                <c:pt idx="71">
                  <c:v>0.99999999999999856</c:v>
                </c:pt>
                <c:pt idx="72">
                  <c:v>0.99999999999999856</c:v>
                </c:pt>
                <c:pt idx="73">
                  <c:v>0.99999999999999856</c:v>
                </c:pt>
                <c:pt idx="74">
                  <c:v>0.99999999999999856</c:v>
                </c:pt>
                <c:pt idx="75">
                  <c:v>0.99999999999999856</c:v>
                </c:pt>
                <c:pt idx="76">
                  <c:v>0.99999999999999856</c:v>
                </c:pt>
                <c:pt idx="77">
                  <c:v>0.99999999999999856</c:v>
                </c:pt>
                <c:pt idx="78">
                  <c:v>0.99999999999999856</c:v>
                </c:pt>
                <c:pt idx="79">
                  <c:v>0.99999999999999856</c:v>
                </c:pt>
                <c:pt idx="80">
                  <c:v>0.99999999999999856</c:v>
                </c:pt>
                <c:pt idx="81">
                  <c:v>0.99999999999999856</c:v>
                </c:pt>
                <c:pt idx="82">
                  <c:v>0.99999999999999856</c:v>
                </c:pt>
                <c:pt idx="83">
                  <c:v>0.99999999999999856</c:v>
                </c:pt>
                <c:pt idx="84">
                  <c:v>0.99999999999999856</c:v>
                </c:pt>
                <c:pt idx="85">
                  <c:v>0.99999999999999856</c:v>
                </c:pt>
                <c:pt idx="86">
                  <c:v>0.99999999999999856</c:v>
                </c:pt>
                <c:pt idx="87">
                  <c:v>0.99999999999999856</c:v>
                </c:pt>
                <c:pt idx="88">
                  <c:v>0.99999999999999856</c:v>
                </c:pt>
                <c:pt idx="89">
                  <c:v>0.99999999999999856</c:v>
                </c:pt>
                <c:pt idx="90">
                  <c:v>0.99999999999999856</c:v>
                </c:pt>
                <c:pt idx="91">
                  <c:v>0.99999999999999856</c:v>
                </c:pt>
                <c:pt idx="92">
                  <c:v>0.99999999999999856</c:v>
                </c:pt>
                <c:pt idx="93">
                  <c:v>0.99999999999999856</c:v>
                </c:pt>
                <c:pt idx="94">
                  <c:v>0.99999999999999856</c:v>
                </c:pt>
                <c:pt idx="95">
                  <c:v>0.99999999999999856</c:v>
                </c:pt>
                <c:pt idx="96">
                  <c:v>0.99999999999999856</c:v>
                </c:pt>
                <c:pt idx="97">
                  <c:v>0.99999999999999856</c:v>
                </c:pt>
                <c:pt idx="98">
                  <c:v>0.99999999999999856</c:v>
                </c:pt>
                <c:pt idx="99">
                  <c:v>0.99999999999999856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8-46DC-9257-F0C74A42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018848"/>
        <c:axId val="2140019264"/>
      </c:lineChart>
      <c:catAx>
        <c:axId val="214001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9264"/>
        <c:crosses val="autoZero"/>
        <c:auto val="1"/>
        <c:lblAlgn val="ctr"/>
        <c:lblOffset val="100"/>
        <c:noMultiLvlLbl val="0"/>
      </c:catAx>
      <c:valAx>
        <c:axId val="21400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0_-;\-* #,##0.0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probability of catch HIV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5782407407407409"/>
          <c:w val="0.89019685039370078"/>
          <c:h val="0.60250765529308836"/>
        </c:manualLayout>
      </c:layout>
      <c:lineChart>
        <c:grouping val="standard"/>
        <c:varyColors val="0"/>
        <c:ser>
          <c:idx val="1"/>
          <c:order val="0"/>
          <c:tx>
            <c:strRef>
              <c:f>'Lois Bernouilli + Binomiale'!$U$78</c:f>
              <c:strCache>
                <c:ptCount val="1"/>
                <c:pt idx="0">
                  <c:v>p-catch HIV 1%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'Lois Bernouilli + Binomiale'!$U$79:$U$378</c:f>
              <c:numCache>
                <c:formatCode>_(* #,##0.00_);_(* \(#,##0.00\);_(* "-"??_);_(@_)</c:formatCode>
                <c:ptCount val="300"/>
                <c:pt idx="0">
                  <c:v>1.0000000000000009E-2</c:v>
                </c:pt>
                <c:pt idx="1">
                  <c:v>1.9900000000000029E-2</c:v>
                </c:pt>
                <c:pt idx="2">
                  <c:v>2.9701000000000088E-2</c:v>
                </c:pt>
                <c:pt idx="3">
                  <c:v>3.9403990000000055E-2</c:v>
                </c:pt>
                <c:pt idx="4">
                  <c:v>4.9009950100000088E-2</c:v>
                </c:pt>
                <c:pt idx="5">
                  <c:v>5.8519850599000112E-2</c:v>
                </c:pt>
                <c:pt idx="6">
                  <c:v>6.7934652093010084E-2</c:v>
                </c:pt>
                <c:pt idx="7">
                  <c:v>7.7255305572080046E-2</c:v>
                </c:pt>
                <c:pt idx="8">
                  <c:v>8.6482752516359285E-2</c:v>
                </c:pt>
                <c:pt idx="9">
                  <c:v>9.5617924991195702E-2</c:v>
                </c:pt>
                <c:pt idx="10">
                  <c:v>0.10466174574128373</c:v>
                </c:pt>
                <c:pt idx="11">
                  <c:v>0.11361512828387088</c:v>
                </c:pt>
                <c:pt idx="12">
                  <c:v>0.12247897700103227</c:v>
                </c:pt>
                <c:pt idx="13">
                  <c:v>0.13125418723102189</c:v>
                </c:pt>
                <c:pt idx="14">
                  <c:v>0.13994164535871167</c:v>
                </c:pt>
                <c:pt idx="15">
                  <c:v>0.14854222890512458</c:v>
                </c:pt>
                <c:pt idx="16">
                  <c:v>0.15705680661607335</c:v>
                </c:pt>
                <c:pt idx="17">
                  <c:v>0.16548623854991262</c:v>
                </c:pt>
                <c:pt idx="18">
                  <c:v>0.17383137616441358</c:v>
                </c:pt>
                <c:pt idx="19">
                  <c:v>0.18209306240276935</c:v>
                </c:pt>
                <c:pt idx="20">
                  <c:v>0.19027213177874169</c:v>
                </c:pt>
                <c:pt idx="21">
                  <c:v>0.19836941046095435</c:v>
                </c:pt>
                <c:pt idx="22">
                  <c:v>0.20638571635634473</c:v>
                </c:pt>
                <c:pt idx="23">
                  <c:v>0.21432185919278135</c:v>
                </c:pt>
                <c:pt idx="24">
                  <c:v>0.22217864060085357</c:v>
                </c:pt>
                <c:pt idx="25">
                  <c:v>0.22995685419484502</c:v>
                </c:pt>
                <c:pt idx="26">
                  <c:v>0.23765728565289657</c:v>
                </c:pt>
                <c:pt idx="27">
                  <c:v>0.24528071279636765</c:v>
                </c:pt>
                <c:pt idx="28">
                  <c:v>0.25282790566840407</c:v>
                </c:pt>
                <c:pt idx="29">
                  <c:v>0.2602996266117199</c:v>
                </c:pt>
                <c:pt idx="30">
                  <c:v>0.26769663034560276</c:v>
                </c:pt>
                <c:pt idx="31">
                  <c:v>0.27501966404214673</c:v>
                </c:pt>
                <c:pt idx="32">
                  <c:v>0.28226946740172532</c:v>
                </c:pt>
                <c:pt idx="33">
                  <c:v>0.28944677272770802</c:v>
                </c:pt>
                <c:pt idx="34">
                  <c:v>0.29655230500043095</c:v>
                </c:pt>
                <c:pt idx="35">
                  <c:v>0.30358678195042665</c:v>
                </c:pt>
                <c:pt idx="36">
                  <c:v>0.3105509141309224</c:v>
                </c:pt>
                <c:pt idx="37">
                  <c:v>0.31744540498961316</c:v>
                </c:pt>
                <c:pt idx="38">
                  <c:v>0.32427095093971703</c:v>
                </c:pt>
                <c:pt idx="39">
                  <c:v>0.33102824143031995</c:v>
                </c:pt>
                <c:pt idx="40">
                  <c:v>0.33771795901601676</c:v>
                </c:pt>
                <c:pt idx="41">
                  <c:v>0.34434077942585661</c:v>
                </c:pt>
                <c:pt idx="42">
                  <c:v>0.35089737163159807</c:v>
                </c:pt>
                <c:pt idx="43">
                  <c:v>0.35738839791528199</c:v>
                </c:pt>
                <c:pt idx="44">
                  <c:v>0.36381451393612929</c:v>
                </c:pt>
                <c:pt idx="45">
                  <c:v>0.37017636879676796</c:v>
                </c:pt>
                <c:pt idx="46">
                  <c:v>0.37647460510880026</c:v>
                </c:pt>
                <c:pt idx="47">
                  <c:v>0.38270985905771226</c:v>
                </c:pt>
                <c:pt idx="48">
                  <c:v>0.38888276046713521</c:v>
                </c:pt>
                <c:pt idx="49">
                  <c:v>0.39499393286246387</c:v>
                </c:pt>
                <c:pt idx="50">
                  <c:v>0.40104399353383924</c:v>
                </c:pt>
                <c:pt idx="51">
                  <c:v>0.4070335535985008</c:v>
                </c:pt>
                <c:pt idx="52">
                  <c:v>0.41296321806251579</c:v>
                </c:pt>
                <c:pt idx="53">
                  <c:v>0.41883358588189068</c:v>
                </c:pt>
                <c:pt idx="54">
                  <c:v>0.42464525002307174</c:v>
                </c:pt>
                <c:pt idx="55">
                  <c:v>0.43039879752284105</c:v>
                </c:pt>
                <c:pt idx="56">
                  <c:v>0.43609480954761271</c:v>
                </c:pt>
                <c:pt idx="57">
                  <c:v>0.44173386145213656</c:v>
                </c:pt>
                <c:pt idx="58">
                  <c:v>0.44731652283761514</c:v>
                </c:pt>
                <c:pt idx="59">
                  <c:v>0.45284335760923911</c:v>
                </c:pt>
                <c:pt idx="60">
                  <c:v>0.45831492403314678</c:v>
                </c:pt>
                <c:pt idx="61">
                  <c:v>0.46373177479281513</c:v>
                </c:pt>
                <c:pt idx="62">
                  <c:v>0.46909445704488706</c:v>
                </c:pt>
                <c:pt idx="63">
                  <c:v>0.47440351247443824</c:v>
                </c:pt>
                <c:pt idx="64">
                  <c:v>0.47965947734969383</c:v>
                </c:pt>
                <c:pt idx="65">
                  <c:v>0.48486288257619692</c:v>
                </c:pt>
                <c:pt idx="66">
                  <c:v>0.49001425375043495</c:v>
                </c:pt>
                <c:pt idx="67">
                  <c:v>0.49511411121293059</c:v>
                </c:pt>
                <c:pt idx="68">
                  <c:v>0.50016297010080135</c:v>
                </c:pt>
                <c:pt idx="69">
                  <c:v>0.50516134039979332</c:v>
                </c:pt>
                <c:pt idx="70">
                  <c:v>0.51010972699579538</c:v>
                </c:pt>
                <c:pt idx="71">
                  <c:v>0.5150086297258375</c:v>
                </c:pt>
                <c:pt idx="72">
                  <c:v>0.51985854342857918</c:v>
                </c:pt>
                <c:pt idx="73">
                  <c:v>0.52465995799429332</c:v>
                </c:pt>
                <c:pt idx="74">
                  <c:v>0.52941335841435033</c:v>
                </c:pt>
                <c:pt idx="75">
                  <c:v>0.53411922483020691</c:v>
                </c:pt>
                <c:pt idx="76">
                  <c:v>0.53877803258190493</c:v>
                </c:pt>
                <c:pt idx="77">
                  <c:v>0.54339025225608584</c:v>
                </c:pt>
                <c:pt idx="78">
                  <c:v>0.54795634973352492</c:v>
                </c:pt>
                <c:pt idx="79">
                  <c:v>0.55247678623618968</c:v>
                </c:pt>
                <c:pt idx="80">
                  <c:v>0.5569520183738278</c:v>
                </c:pt>
                <c:pt idx="81">
                  <c:v>0.56138249819008945</c:v>
                </c:pt>
                <c:pt idx="82">
                  <c:v>0.56576867320818869</c:v>
                </c:pt>
                <c:pt idx="83">
                  <c:v>0.5701109864761067</c:v>
                </c:pt>
                <c:pt idx="84">
                  <c:v>0.57440987661134568</c:v>
                </c:pt>
                <c:pt idx="85">
                  <c:v>0.57866577784523221</c:v>
                </c:pt>
                <c:pt idx="86">
                  <c:v>0.58287912006677989</c:v>
                </c:pt>
                <c:pt idx="87">
                  <c:v>0.58705032886611219</c:v>
                </c:pt>
                <c:pt idx="88">
                  <c:v>0.59117982557745097</c:v>
                </c:pt>
                <c:pt idx="89">
                  <c:v>0.5952680273216765</c:v>
                </c:pt>
                <c:pt idx="90">
                  <c:v>0.59931534704845979</c:v>
                </c:pt>
                <c:pt idx="91">
                  <c:v>0.60332219357797512</c:v>
                </c:pt>
                <c:pt idx="92">
                  <c:v>0.60728897164219542</c:v>
                </c:pt>
                <c:pt idx="93">
                  <c:v>0.61121608192577348</c:v>
                </c:pt>
                <c:pt idx="94">
                  <c:v>0.61510392110651568</c:v>
                </c:pt>
                <c:pt idx="95">
                  <c:v>0.61895288189545061</c:v>
                </c:pt>
                <c:pt idx="96">
                  <c:v>0.62276335307649611</c:v>
                </c:pt>
                <c:pt idx="97">
                  <c:v>0.62653571954573106</c:v>
                </c:pt>
                <c:pt idx="98">
                  <c:v>0.63027036235027389</c:v>
                </c:pt>
                <c:pt idx="99">
                  <c:v>0.63396765872677108</c:v>
                </c:pt>
                <c:pt idx="100">
                  <c:v>0.63762798213950345</c:v>
                </c:pt>
                <c:pt idx="101">
                  <c:v>0.64125170231810835</c:v>
                </c:pt>
                <c:pt idx="102">
                  <c:v>0.64483918529492734</c:v>
                </c:pt>
                <c:pt idx="103">
                  <c:v>0.64839079344197803</c:v>
                </c:pt>
                <c:pt idx="104">
                  <c:v>0.65190688550755826</c:v>
                </c:pt>
                <c:pt idx="105">
                  <c:v>0.65538781665248269</c:v>
                </c:pt>
                <c:pt idx="106">
                  <c:v>0.65883393848595784</c:v>
                </c:pt>
                <c:pt idx="107">
                  <c:v>0.66224559910109826</c:v>
                </c:pt>
                <c:pt idx="108">
                  <c:v>0.66562314311008741</c:v>
                </c:pt>
                <c:pt idx="109">
                  <c:v>0.66896691167898648</c:v>
                </c:pt>
                <c:pt idx="110">
                  <c:v>0.67227724256219656</c:v>
                </c:pt>
                <c:pt idx="111">
                  <c:v>0.67555447013657455</c:v>
                </c:pt>
                <c:pt idx="112">
                  <c:v>0.67879892543520892</c:v>
                </c:pt>
                <c:pt idx="113">
                  <c:v>0.68201093618085684</c:v>
                </c:pt>
                <c:pt idx="114">
                  <c:v>0.6851908268190483</c:v>
                </c:pt>
                <c:pt idx="115">
                  <c:v>0.68833891855085771</c:v>
                </c:pt>
                <c:pt idx="116">
                  <c:v>0.69145552936534915</c:v>
                </c:pt>
                <c:pt idx="117">
                  <c:v>0.69454097407169568</c:v>
                </c:pt>
                <c:pt idx="118">
                  <c:v>0.6975955643309788</c:v>
                </c:pt>
                <c:pt idx="119">
                  <c:v>0.70061960868766893</c:v>
                </c:pt>
                <c:pt idx="120">
                  <c:v>0.70361341260079224</c:v>
                </c:pt>
                <c:pt idx="121">
                  <c:v>0.70657727847478435</c:v>
                </c:pt>
                <c:pt idx="122">
                  <c:v>0.70951150569003651</c:v>
                </c:pt>
                <c:pt idx="123">
                  <c:v>0.71241639063313622</c:v>
                </c:pt>
                <c:pt idx="124">
                  <c:v>0.71529222672680493</c:v>
                </c:pt>
                <c:pt idx="125">
                  <c:v>0.71813930445953678</c:v>
                </c:pt>
                <c:pt idx="126">
                  <c:v>0.72095791141494137</c:v>
                </c:pt>
                <c:pt idx="127">
                  <c:v>0.72374833230079205</c:v>
                </c:pt>
                <c:pt idx="128">
                  <c:v>0.72651084897778406</c:v>
                </c:pt>
                <c:pt idx="129">
                  <c:v>0.72924574048800617</c:v>
                </c:pt>
                <c:pt idx="130">
                  <c:v>0.73195328308312613</c:v>
                </c:pt>
                <c:pt idx="131">
                  <c:v>0.73463375025229494</c:v>
                </c:pt>
                <c:pt idx="132">
                  <c:v>0.73728741274977194</c:v>
                </c:pt>
                <c:pt idx="133">
                  <c:v>0.7399145386222743</c:v>
                </c:pt>
                <c:pt idx="134">
                  <c:v>0.74251539323605154</c:v>
                </c:pt>
                <c:pt idx="135">
                  <c:v>0.745090239303691</c:v>
                </c:pt>
                <c:pt idx="136">
                  <c:v>0.74763933691065421</c:v>
                </c:pt>
                <c:pt idx="137">
                  <c:v>0.75016294354154756</c:v>
                </c:pt>
                <c:pt idx="138">
                  <c:v>0.75266131410613213</c:v>
                </c:pt>
                <c:pt idx="139">
                  <c:v>0.75513470096507085</c:v>
                </c:pt>
                <c:pt idx="140">
                  <c:v>0.75758335395542009</c:v>
                </c:pt>
                <c:pt idx="141">
                  <c:v>0.76000752041586583</c:v>
                </c:pt>
                <c:pt idx="142">
                  <c:v>0.76240744521170722</c:v>
                </c:pt>
                <c:pt idx="143">
                  <c:v>0.76478337075959013</c:v>
                </c:pt>
                <c:pt idx="144">
                  <c:v>0.76713553705199433</c:v>
                </c:pt>
                <c:pt idx="145">
                  <c:v>0.76946418168147435</c:v>
                </c:pt>
                <c:pt idx="146">
                  <c:v>0.77176953986465957</c:v>
                </c:pt>
                <c:pt idx="147">
                  <c:v>0.77405184446601294</c:v>
                </c:pt>
                <c:pt idx="148">
                  <c:v>0.77631132602135289</c:v>
                </c:pt>
                <c:pt idx="149">
                  <c:v>0.77854821276113939</c:v>
                </c:pt>
                <c:pt idx="150">
                  <c:v>0.78076273063352797</c:v>
                </c:pt>
                <c:pt idx="151">
                  <c:v>0.78295510332719265</c:v>
                </c:pt>
                <c:pt idx="152">
                  <c:v>0.78512555229392078</c:v>
                </c:pt>
                <c:pt idx="153">
                  <c:v>0.7872742967709816</c:v>
                </c:pt>
                <c:pt idx="154">
                  <c:v>0.7894015538032717</c:v>
                </c:pt>
                <c:pt idx="155">
                  <c:v>0.79150753826523901</c:v>
                </c:pt>
                <c:pt idx="156">
                  <c:v>0.79359246288258667</c:v>
                </c:pt>
                <c:pt idx="157">
                  <c:v>0.79565653825376081</c:v>
                </c:pt>
                <c:pt idx="158">
                  <c:v>0.79769997287122318</c:v>
                </c:pt>
                <c:pt idx="159">
                  <c:v>0.79972297314251095</c:v>
                </c:pt>
                <c:pt idx="160">
                  <c:v>0.80172574341108582</c:v>
                </c:pt>
                <c:pt idx="161">
                  <c:v>0.80370848597697497</c:v>
                </c:pt>
                <c:pt idx="162">
                  <c:v>0.80567140111720525</c:v>
                </c:pt>
                <c:pt idx="163">
                  <c:v>0.80761468710603324</c:v>
                </c:pt>
                <c:pt idx="164">
                  <c:v>0.80953854023497285</c:v>
                </c:pt>
                <c:pt idx="165">
                  <c:v>0.81144315483262308</c:v>
                </c:pt>
                <c:pt idx="166">
                  <c:v>0.81332872328429695</c:v>
                </c:pt>
                <c:pt idx="167">
                  <c:v>0.81519543605145395</c:v>
                </c:pt>
                <c:pt idx="168">
                  <c:v>0.81704348169093943</c:v>
                </c:pt>
                <c:pt idx="169">
                  <c:v>0.81887304687402995</c:v>
                </c:pt>
                <c:pt idx="170">
                  <c:v>0.82068431640528972</c:v>
                </c:pt>
                <c:pt idx="171">
                  <c:v>0.82247747324123677</c:v>
                </c:pt>
                <c:pt idx="172">
                  <c:v>0.82425269850882443</c:v>
                </c:pt>
                <c:pt idx="173">
                  <c:v>0.82601017152373624</c:v>
                </c:pt>
                <c:pt idx="174">
                  <c:v>0.82775006980849886</c:v>
                </c:pt>
                <c:pt idx="175">
                  <c:v>0.82947256911041389</c:v>
                </c:pt>
                <c:pt idx="176">
                  <c:v>0.83117784341930978</c:v>
                </c:pt>
                <c:pt idx="177">
                  <c:v>0.83286606498511662</c:v>
                </c:pt>
                <c:pt idx="178">
                  <c:v>0.83453740433526546</c:v>
                </c:pt>
                <c:pt idx="179">
                  <c:v>0.8361920302919128</c:v>
                </c:pt>
                <c:pt idx="180">
                  <c:v>0.83783010998899365</c:v>
                </c:pt>
                <c:pt idx="181">
                  <c:v>0.83945180888910376</c:v>
                </c:pt>
                <c:pt idx="182">
                  <c:v>0.84105729080021274</c:v>
                </c:pt>
                <c:pt idx="183">
                  <c:v>0.84264671789221057</c:v>
                </c:pt>
                <c:pt idx="184">
                  <c:v>0.84422025071328854</c:v>
                </c:pt>
                <c:pt idx="185">
                  <c:v>0.84577804820615565</c:v>
                </c:pt>
                <c:pt idx="186">
                  <c:v>0.84732026772409408</c:v>
                </c:pt>
                <c:pt idx="187">
                  <c:v>0.84884706504685314</c:v>
                </c:pt>
                <c:pt idx="188">
                  <c:v>0.85035859439638461</c:v>
                </c:pt>
                <c:pt idx="189">
                  <c:v>0.85185500845242079</c:v>
                </c:pt>
                <c:pt idx="190">
                  <c:v>0.85333645836789651</c:v>
                </c:pt>
                <c:pt idx="191">
                  <c:v>0.85480309378421759</c:v>
                </c:pt>
                <c:pt idx="192">
                  <c:v>0.85625506284637543</c:v>
                </c:pt>
                <c:pt idx="193">
                  <c:v>0.85769251221791165</c:v>
                </c:pt>
                <c:pt idx="194">
                  <c:v>0.85911558709573255</c:v>
                </c:pt>
                <c:pt idx="195">
                  <c:v>0.86052443122477518</c:v>
                </c:pt>
                <c:pt idx="196">
                  <c:v>0.86191918691252745</c:v>
                </c:pt>
                <c:pt idx="197">
                  <c:v>0.86329999504340216</c:v>
                </c:pt>
                <c:pt idx="198">
                  <c:v>0.86466699509296818</c:v>
                </c:pt>
                <c:pt idx="199">
                  <c:v>0.86602032514203853</c:v>
                </c:pt>
                <c:pt idx="200">
                  <c:v>0.86736012189061817</c:v>
                </c:pt>
                <c:pt idx="201">
                  <c:v>0.86868652067171193</c:v>
                </c:pt>
                <c:pt idx="202">
                  <c:v>0.8699996554649948</c:v>
                </c:pt>
                <c:pt idx="203">
                  <c:v>0.87129965891034489</c:v>
                </c:pt>
                <c:pt idx="204">
                  <c:v>0.87258666232124149</c:v>
                </c:pt>
                <c:pt idx="205">
                  <c:v>0.87386079569802899</c:v>
                </c:pt>
                <c:pt idx="206">
                  <c:v>0.87512218774104877</c:v>
                </c:pt>
                <c:pt idx="207">
                  <c:v>0.87637096586363827</c:v>
                </c:pt>
                <c:pt idx="208">
                  <c:v>0.87760725620500191</c:v>
                </c:pt>
                <c:pt idx="209">
                  <c:v>0.87883118364295187</c:v>
                </c:pt>
                <c:pt idx="210">
                  <c:v>0.8800428718065223</c:v>
                </c:pt>
                <c:pt idx="211">
                  <c:v>0.88124244308845712</c:v>
                </c:pt>
                <c:pt idx="212">
                  <c:v>0.88243001865757253</c:v>
                </c:pt>
                <c:pt idx="213">
                  <c:v>0.88360571847099678</c:v>
                </c:pt>
                <c:pt idx="214">
                  <c:v>0.88476966128628687</c:v>
                </c:pt>
                <c:pt idx="215">
                  <c:v>0.88592196467342399</c:v>
                </c:pt>
                <c:pt idx="216">
                  <c:v>0.88706274502668969</c:v>
                </c:pt>
                <c:pt idx="217">
                  <c:v>0.8881921175764228</c:v>
                </c:pt>
                <c:pt idx="218">
                  <c:v>0.88931019640065867</c:v>
                </c:pt>
                <c:pt idx="219">
                  <c:v>0.89041709443665207</c:v>
                </c:pt>
                <c:pt idx="220">
                  <c:v>0.8915129234922855</c:v>
                </c:pt>
                <c:pt idx="221">
                  <c:v>0.89259779425736263</c:v>
                </c:pt>
                <c:pt idx="222">
                  <c:v>0.89367181631478898</c:v>
                </c:pt>
                <c:pt idx="223">
                  <c:v>0.8947350981516411</c:v>
                </c:pt>
                <c:pt idx="224">
                  <c:v>0.89578774717012477</c:v>
                </c:pt>
                <c:pt idx="225">
                  <c:v>0.89682986969842349</c:v>
                </c:pt>
                <c:pt idx="226">
                  <c:v>0.89786157100143926</c:v>
                </c:pt>
                <c:pt idx="227">
                  <c:v>0.89888295529142481</c:v>
                </c:pt>
                <c:pt idx="228">
                  <c:v>0.89989412573851058</c:v>
                </c:pt>
                <c:pt idx="229">
                  <c:v>0.90089518448112549</c:v>
                </c:pt>
                <c:pt idx="230">
                  <c:v>0.90188623263631429</c:v>
                </c:pt>
                <c:pt idx="231">
                  <c:v>0.90286737030995112</c:v>
                </c:pt>
                <c:pt idx="232">
                  <c:v>0.90383869660685168</c:v>
                </c:pt>
                <c:pt idx="233">
                  <c:v>0.90480030964078306</c:v>
                </c:pt>
                <c:pt idx="234">
                  <c:v>0.90575230654437533</c:v>
                </c:pt>
                <c:pt idx="235">
                  <c:v>0.90669478347893151</c:v>
                </c:pt>
                <c:pt idx="236">
                  <c:v>0.90762783564414218</c:v>
                </c:pt>
                <c:pt idx="237">
                  <c:v>0.90855155728770076</c:v>
                </c:pt>
                <c:pt idx="238">
                  <c:v>0.90946604171482381</c:v>
                </c:pt>
                <c:pt idx="239">
                  <c:v>0.91037138129767559</c:v>
                </c:pt>
                <c:pt idx="240">
                  <c:v>0.91126766748469878</c:v>
                </c:pt>
                <c:pt idx="241">
                  <c:v>0.91215499080985185</c:v>
                </c:pt>
                <c:pt idx="242">
                  <c:v>0.91303344090175331</c:v>
                </c:pt>
                <c:pt idx="243">
                  <c:v>0.91390310649273576</c:v>
                </c:pt>
                <c:pt idx="244">
                  <c:v>0.91476407542780835</c:v>
                </c:pt>
                <c:pt idx="245">
                  <c:v>0.91561643467353027</c:v>
                </c:pt>
                <c:pt idx="246">
                  <c:v>0.916460270326795</c:v>
                </c:pt>
                <c:pt idx="247">
                  <c:v>0.9172956676235271</c:v>
                </c:pt>
                <c:pt idx="248">
                  <c:v>0.91812271094729181</c:v>
                </c:pt>
                <c:pt idx="249">
                  <c:v>0.91894148383781893</c:v>
                </c:pt>
                <c:pt idx="250">
                  <c:v>0.91975206899944073</c:v>
                </c:pt>
                <c:pt idx="251">
                  <c:v>0.92055454830944627</c:v>
                </c:pt>
                <c:pt idx="252">
                  <c:v>0.92134900282635179</c:v>
                </c:pt>
                <c:pt idx="253">
                  <c:v>0.92213551279808825</c:v>
                </c:pt>
                <c:pt idx="254">
                  <c:v>0.92291415767010743</c:v>
                </c:pt>
                <c:pt idx="255">
                  <c:v>0.92368501609340636</c:v>
                </c:pt>
                <c:pt idx="256">
                  <c:v>0.92444816593247225</c:v>
                </c:pt>
                <c:pt idx="257">
                  <c:v>0.92520368427314759</c:v>
                </c:pt>
                <c:pt idx="258">
                  <c:v>0.92595164743041614</c:v>
                </c:pt>
                <c:pt idx="259">
                  <c:v>0.92669213095611191</c:v>
                </c:pt>
                <c:pt idx="260">
                  <c:v>0.92742520964655084</c:v>
                </c:pt>
                <c:pt idx="261">
                  <c:v>0.92815095755008536</c:v>
                </c:pt>
                <c:pt idx="262">
                  <c:v>0.92886944797458448</c:v>
                </c:pt>
                <c:pt idx="263">
                  <c:v>0.9295807534948386</c:v>
                </c:pt>
                <c:pt idx="264">
                  <c:v>0.9302849459598902</c:v>
                </c:pt>
                <c:pt idx="265">
                  <c:v>0.93098209650029129</c:v>
                </c:pt>
                <c:pt idx="266">
                  <c:v>0.93167227553528842</c:v>
                </c:pt>
                <c:pt idx="267">
                  <c:v>0.93235555277993554</c:v>
                </c:pt>
                <c:pt idx="268">
                  <c:v>0.93303199725213615</c:v>
                </c:pt>
                <c:pt idx="269">
                  <c:v>0.93370167727961484</c:v>
                </c:pt>
                <c:pt idx="270">
                  <c:v>0.93436466050681866</c:v>
                </c:pt>
                <c:pt idx="271">
                  <c:v>0.93502101390175052</c:v>
                </c:pt>
                <c:pt idx="272">
                  <c:v>0.93567080376273304</c:v>
                </c:pt>
                <c:pt idx="273">
                  <c:v>0.93631409572510571</c:v>
                </c:pt>
                <c:pt idx="274">
                  <c:v>0.93695095476785462</c:v>
                </c:pt>
                <c:pt idx="275">
                  <c:v>0.93758144522017606</c:v>
                </c:pt>
                <c:pt idx="276">
                  <c:v>0.93820563076797425</c:v>
                </c:pt>
                <c:pt idx="277">
                  <c:v>0.93882357446029452</c:v>
                </c:pt>
                <c:pt idx="278">
                  <c:v>0.93943533871569163</c:v>
                </c:pt>
                <c:pt idx="279">
                  <c:v>0.94004098532853475</c:v>
                </c:pt>
                <c:pt idx="280">
                  <c:v>0.94064057547524937</c:v>
                </c:pt>
                <c:pt idx="281">
                  <c:v>0.94123416972049689</c:v>
                </c:pt>
                <c:pt idx="282">
                  <c:v>0.94182182802329184</c:v>
                </c:pt>
                <c:pt idx="283">
                  <c:v>0.94240360974305903</c:v>
                </c:pt>
                <c:pt idx="284">
                  <c:v>0.94297957364562834</c:v>
                </c:pt>
                <c:pt idx="285">
                  <c:v>0.94354977790917205</c:v>
                </c:pt>
                <c:pt idx="286">
                  <c:v>0.94411428013008036</c:v>
                </c:pt>
                <c:pt idx="287">
                  <c:v>0.94467313732877956</c:v>
                </c:pt>
                <c:pt idx="288">
                  <c:v>0.94522640595549179</c:v>
                </c:pt>
                <c:pt idx="289">
                  <c:v>0.94577414189593689</c:v>
                </c:pt>
                <c:pt idx="290">
                  <c:v>0.94631640047697752</c:v>
                </c:pt>
                <c:pt idx="291">
                  <c:v>0.94685323647220776</c:v>
                </c:pt>
                <c:pt idx="292">
                  <c:v>0.94738470410748565</c:v>
                </c:pt>
                <c:pt idx="293">
                  <c:v>0.94791085706641076</c:v>
                </c:pt>
                <c:pt idx="294">
                  <c:v>0.94843174849574674</c:v>
                </c:pt>
                <c:pt idx="295">
                  <c:v>0.94894743101078927</c:v>
                </c:pt>
                <c:pt idx="296">
                  <c:v>0.94945795670068134</c:v>
                </c:pt>
                <c:pt idx="297">
                  <c:v>0.94996337713367451</c:v>
                </c:pt>
                <c:pt idx="298">
                  <c:v>0.95046374336233774</c:v>
                </c:pt>
                <c:pt idx="299">
                  <c:v>0.95095910592871435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8-4416-BB16-4BB4495D9100}"/>
            </c:ext>
          </c:extLst>
        </c:ser>
        <c:ser>
          <c:idx val="0"/>
          <c:order val="1"/>
          <c:tx>
            <c:strRef>
              <c:f>'Lois Bernouilli + Binomiale'!$V$78</c:f>
              <c:strCache>
                <c:ptCount val="1"/>
                <c:pt idx="0">
                  <c:v>5%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'Lois Bernouilli + Binomiale'!$V$79:$V$378</c:f>
              <c:numCache>
                <c:formatCode>_(* #,##0.00_);_(* \(#,##0.00\);_(* "-"??_);_(@_)</c:formatCode>
                <c:ptCount val="300"/>
                <c:pt idx="0">
                  <c:v>5.0000000000000044E-2</c:v>
                </c:pt>
                <c:pt idx="1">
                  <c:v>9.7500000000000031E-2</c:v>
                </c:pt>
                <c:pt idx="2">
                  <c:v>0.14262500000000011</c:v>
                </c:pt>
                <c:pt idx="3">
                  <c:v>0.18549375000000001</c:v>
                </c:pt>
                <c:pt idx="4">
                  <c:v>0.22621906250000001</c:v>
                </c:pt>
                <c:pt idx="5">
                  <c:v>0.26490810937500009</c:v>
                </c:pt>
                <c:pt idx="6">
                  <c:v>0.30166270390625005</c:v>
                </c:pt>
                <c:pt idx="7">
                  <c:v>0.33657956871093753</c:v>
                </c:pt>
                <c:pt idx="8">
                  <c:v>0.3697505902753907</c:v>
                </c:pt>
                <c:pt idx="9">
                  <c:v>0.4012630607616211</c:v>
                </c:pt>
                <c:pt idx="10">
                  <c:v>0.43119990772354011</c:v>
                </c:pt>
                <c:pt idx="11">
                  <c:v>0.45963991233736312</c:v>
                </c:pt>
                <c:pt idx="12">
                  <c:v>0.48665791672049497</c:v>
                </c:pt>
                <c:pt idx="13">
                  <c:v>0.51232502088447029</c:v>
                </c:pt>
                <c:pt idx="14">
                  <c:v>0.53670876984024662</c:v>
                </c:pt>
                <c:pt idx="15">
                  <c:v>0.55987333134823436</c:v>
                </c:pt>
                <c:pt idx="16">
                  <c:v>0.58187966478082265</c:v>
                </c:pt>
                <c:pt idx="17">
                  <c:v>0.60278568154178158</c:v>
                </c:pt>
                <c:pt idx="18">
                  <c:v>0.62264639746469252</c:v>
                </c:pt>
                <c:pt idx="19">
                  <c:v>0.64151407759145784</c:v>
                </c:pt>
                <c:pt idx="20">
                  <c:v>0.65943837371188496</c:v>
                </c:pt>
                <c:pt idx="21">
                  <c:v>0.67646645502629066</c:v>
                </c:pt>
                <c:pt idx="22">
                  <c:v>0.6926431322749762</c:v>
                </c:pt>
                <c:pt idx="23">
                  <c:v>0.70801097566122739</c:v>
                </c:pt>
                <c:pt idx="24">
                  <c:v>0.72261042687816601</c:v>
                </c:pt>
                <c:pt idx="25">
                  <c:v>0.73647990553425768</c:v>
                </c:pt>
                <c:pt idx="26">
                  <c:v>0.74965591025754486</c:v>
                </c:pt>
                <c:pt idx="27">
                  <c:v>0.76217311474466753</c:v>
                </c:pt>
                <c:pt idx="28">
                  <c:v>0.77406445900743415</c:v>
                </c:pt>
                <c:pt idx="29">
                  <c:v>0.78536123605706254</c:v>
                </c:pt>
                <c:pt idx="30">
                  <c:v>0.79609317425420933</c:v>
                </c:pt>
                <c:pt idx="31">
                  <c:v>0.80628851554149894</c:v>
                </c:pt>
                <c:pt idx="32">
                  <c:v>0.81597408976442398</c:v>
                </c:pt>
                <c:pt idx="33">
                  <c:v>0.82517538527620271</c:v>
                </c:pt>
                <c:pt idx="34">
                  <c:v>0.83391661601239264</c:v>
                </c:pt>
                <c:pt idx="35">
                  <c:v>0.84222078521177302</c:v>
                </c:pt>
                <c:pt idx="36">
                  <c:v>0.85010974595118438</c:v>
                </c:pt>
                <c:pt idx="37">
                  <c:v>0.85760425865362511</c:v>
                </c:pt>
                <c:pt idx="38">
                  <c:v>0.86472404572094386</c:v>
                </c:pt>
                <c:pt idx="39">
                  <c:v>0.87148784343489671</c:v>
                </c:pt>
                <c:pt idx="40">
                  <c:v>0.8779134512631519</c:v>
                </c:pt>
                <c:pt idx="41">
                  <c:v>0.88401777869999421</c:v>
                </c:pt>
                <c:pt idx="42">
                  <c:v>0.88981688976499451</c:v>
                </c:pt>
                <c:pt idx="43">
                  <c:v>0.89532604527674486</c:v>
                </c:pt>
                <c:pt idx="44">
                  <c:v>0.90055974301290753</c:v>
                </c:pt>
                <c:pt idx="45">
                  <c:v>0.9055317558622622</c:v>
                </c:pt>
                <c:pt idx="46">
                  <c:v>0.91025516806914908</c:v>
                </c:pt>
                <c:pt idx="47">
                  <c:v>0.91474240966569165</c:v>
                </c:pt>
                <c:pt idx="48">
                  <c:v>0.91900528918240709</c:v>
                </c:pt>
                <c:pt idx="49">
                  <c:v>0.92305502472328671</c:v>
                </c:pt>
                <c:pt idx="50">
                  <c:v>0.9269022734871224</c:v>
                </c:pt>
                <c:pt idx="51">
                  <c:v>0.93055715981276621</c:v>
                </c:pt>
                <c:pt idx="52">
                  <c:v>0.93402930182212796</c:v>
                </c:pt>
                <c:pt idx="53">
                  <c:v>0.9373278367310216</c:v>
                </c:pt>
                <c:pt idx="54">
                  <c:v>0.94046144489447048</c:v>
                </c:pt>
                <c:pt idx="55">
                  <c:v>0.94343837264974695</c:v>
                </c:pt>
                <c:pt idx="56">
                  <c:v>0.94626645401725962</c:v>
                </c:pt>
                <c:pt idx="57">
                  <c:v>0.94895313131639658</c:v>
                </c:pt>
                <c:pt idx="58">
                  <c:v>0.95150547475057679</c:v>
                </c:pt>
                <c:pt idx="59">
                  <c:v>0.95393020101304793</c:v>
                </c:pt>
                <c:pt idx="60">
                  <c:v>0.95623369096239552</c:v>
                </c:pt>
                <c:pt idx="61">
                  <c:v>0.95842200641427577</c:v>
                </c:pt>
                <c:pt idx="62">
                  <c:v>0.96050090609356198</c:v>
                </c:pt>
                <c:pt idx="63">
                  <c:v>0.96247586078888392</c:v>
                </c:pt>
                <c:pt idx="64">
                  <c:v>0.96435206774943971</c:v>
                </c:pt>
                <c:pt idx="65">
                  <c:v>0.9661344643619677</c:v>
                </c:pt>
                <c:pt idx="66">
                  <c:v>0.96782774114386938</c:v>
                </c:pt>
                <c:pt idx="67">
                  <c:v>0.96943635408667583</c:v>
                </c:pt>
                <c:pt idx="68">
                  <c:v>0.97096453638234204</c:v>
                </c:pt>
                <c:pt idx="69">
                  <c:v>0.972416309563225</c:v>
                </c:pt>
                <c:pt idx="70">
                  <c:v>0.97379549408506372</c:v>
                </c:pt>
                <c:pt idx="71">
                  <c:v>0.97510571938081048</c:v>
                </c:pt>
                <c:pt idx="72">
                  <c:v>0.97635043341176997</c:v>
                </c:pt>
                <c:pt idx="73">
                  <c:v>0.97753291174118151</c:v>
                </c:pt>
                <c:pt idx="74">
                  <c:v>0.97865626615412238</c:v>
                </c:pt>
                <c:pt idx="75">
                  <c:v>0.97972345284641627</c:v>
                </c:pt>
                <c:pt idx="76">
                  <c:v>0.98073728020409545</c:v>
                </c:pt>
                <c:pt idx="77">
                  <c:v>0.9817004161938907</c:v>
                </c:pt>
                <c:pt idx="78">
                  <c:v>0.98261539538419618</c:v>
                </c:pt>
                <c:pt idx="79">
                  <c:v>0.9834846256149864</c:v>
                </c:pt>
                <c:pt idx="80">
                  <c:v>0.98431039433423706</c:v>
                </c:pt>
                <c:pt idx="81">
                  <c:v>0.98509487461752521</c:v>
                </c:pt>
                <c:pt idx="82">
                  <c:v>0.9858401308866489</c:v>
                </c:pt>
                <c:pt idx="83">
                  <c:v>0.98654812434231653</c:v>
                </c:pt>
                <c:pt idx="84">
                  <c:v>0.98722071812520062</c:v>
                </c:pt>
                <c:pt idx="85">
                  <c:v>0.9878596822189406</c:v>
                </c:pt>
                <c:pt idx="86">
                  <c:v>0.98846669810799359</c:v>
                </c:pt>
                <c:pt idx="87">
                  <c:v>0.98904336320259389</c:v>
                </c:pt>
                <c:pt idx="88">
                  <c:v>0.98959119504246418</c:v>
                </c:pt>
                <c:pt idx="89">
                  <c:v>0.99011163529034096</c:v>
                </c:pt>
                <c:pt idx="90">
                  <c:v>0.99060605352582398</c:v>
                </c:pt>
                <c:pt idx="91">
                  <c:v>0.99107575084953281</c:v>
                </c:pt>
                <c:pt idx="92">
                  <c:v>0.99152196330705611</c:v>
                </c:pt>
                <c:pt idx="93">
                  <c:v>0.99194586514170335</c:v>
                </c:pt>
                <c:pt idx="94">
                  <c:v>0.99234857188461811</c:v>
                </c:pt>
                <c:pt idx="95">
                  <c:v>0.99273114329038725</c:v>
                </c:pt>
                <c:pt idx="96">
                  <c:v>0.99309458612586787</c:v>
                </c:pt>
                <c:pt idx="97">
                  <c:v>0.99343985681957447</c:v>
                </c:pt>
                <c:pt idx="98">
                  <c:v>0.99376786397859573</c:v>
                </c:pt>
                <c:pt idx="99">
                  <c:v>0.99407947077966596</c:v>
                </c:pt>
                <c:pt idx="100">
                  <c:v>0.99437549724068264</c:v>
                </c:pt>
                <c:pt idx="101">
                  <c:v>0.99465672237864855</c:v>
                </c:pt>
                <c:pt idx="102">
                  <c:v>0.99492388625971617</c:v>
                </c:pt>
                <c:pt idx="103">
                  <c:v>0.99517769194673034</c:v>
                </c:pt>
                <c:pt idx="104">
                  <c:v>0.99541880734939381</c:v>
                </c:pt>
                <c:pt idx="105">
                  <c:v>0.99564786698192409</c:v>
                </c:pt>
                <c:pt idx="106">
                  <c:v>0.99586547363282785</c:v>
                </c:pt>
                <c:pt idx="107">
                  <c:v>0.99607219995118645</c:v>
                </c:pt>
                <c:pt idx="108">
                  <c:v>0.99626858995362721</c:v>
                </c:pt>
                <c:pt idx="109">
                  <c:v>0.99645516045594584</c:v>
                </c:pt>
                <c:pt idx="110">
                  <c:v>0.99663240243314855</c:v>
                </c:pt>
                <c:pt idx="111">
                  <c:v>0.99680078231149105</c:v>
                </c:pt>
                <c:pt idx="112">
                  <c:v>0.99696074319591654</c:v>
                </c:pt>
                <c:pt idx="113">
                  <c:v>0.99711270603612068</c:v>
                </c:pt>
                <c:pt idx="114">
                  <c:v>0.99725707073431469</c:v>
                </c:pt>
                <c:pt idx="115">
                  <c:v>0.99739421719759891</c:v>
                </c:pt>
                <c:pt idx="116">
                  <c:v>0.99752450633771905</c:v>
                </c:pt>
                <c:pt idx="117">
                  <c:v>0.99764828102083303</c:v>
                </c:pt>
                <c:pt idx="118">
                  <c:v>0.99776586696979142</c:v>
                </c:pt>
                <c:pt idx="119">
                  <c:v>0.99787757362130181</c:v>
                </c:pt>
                <c:pt idx="120">
                  <c:v>0.99798369494023675</c:v>
                </c:pt>
                <c:pt idx="121">
                  <c:v>0.99808451019322486</c:v>
                </c:pt>
                <c:pt idx="122">
                  <c:v>0.99818028468356368</c:v>
                </c:pt>
                <c:pt idx="123">
                  <c:v>0.99827127044938546</c:v>
                </c:pt>
                <c:pt idx="124">
                  <c:v>0.99835770692691617</c:v>
                </c:pt>
                <c:pt idx="125">
                  <c:v>0.99843982158057043</c:v>
                </c:pt>
                <c:pt idx="126">
                  <c:v>0.99851783050154186</c:v>
                </c:pt>
                <c:pt idx="127">
                  <c:v>0.99859193897646481</c:v>
                </c:pt>
                <c:pt idx="128">
                  <c:v>0.99866234202764159</c:v>
                </c:pt>
                <c:pt idx="129">
                  <c:v>0.99872922492625948</c:v>
                </c:pt>
                <c:pt idx="130">
                  <c:v>0.99879276367994652</c:v>
                </c:pt>
                <c:pt idx="131">
                  <c:v>0.99885312549594918</c:v>
                </c:pt>
                <c:pt idx="132">
                  <c:v>0.99891046922115168</c:v>
                </c:pt>
                <c:pt idx="133">
                  <c:v>0.99896494576009409</c:v>
                </c:pt>
                <c:pt idx="134">
                  <c:v>0.9990166984720894</c:v>
                </c:pt>
                <c:pt idx="135">
                  <c:v>0.99906586354848492</c:v>
                </c:pt>
                <c:pt idx="136">
                  <c:v>0.99911257037106072</c:v>
                </c:pt>
                <c:pt idx="137">
                  <c:v>0.9991569418525077</c:v>
                </c:pt>
                <c:pt idx="138">
                  <c:v>0.99919909475988233</c:v>
                </c:pt>
                <c:pt idx="139">
                  <c:v>0.99923914002188818</c:v>
                </c:pt>
                <c:pt idx="140">
                  <c:v>0.99927718302079371</c:v>
                </c:pt>
                <c:pt idx="141">
                  <c:v>0.99931332386975402</c:v>
                </c:pt>
                <c:pt idx="142">
                  <c:v>0.99934765767626632</c:v>
                </c:pt>
                <c:pt idx="143">
                  <c:v>0.99938027479245306</c:v>
                </c:pt>
                <c:pt idx="144">
                  <c:v>0.9994112610528304</c:v>
                </c:pt>
                <c:pt idx="145">
                  <c:v>0.99944069800018887</c:v>
                </c:pt>
                <c:pt idx="146">
                  <c:v>0.99946866310017946</c:v>
                </c:pt>
                <c:pt idx="147">
                  <c:v>0.99949522994517048</c:v>
                </c:pt>
                <c:pt idx="148">
                  <c:v>0.99952046844791198</c:v>
                </c:pt>
                <c:pt idx="149">
                  <c:v>0.99954444502551631</c:v>
                </c:pt>
                <c:pt idx="150">
                  <c:v>0.99956722277424048</c:v>
                </c:pt>
                <c:pt idx="151">
                  <c:v>0.99958886163552851</c:v>
                </c:pt>
                <c:pt idx="152">
                  <c:v>0.99960941855375207</c:v>
                </c:pt>
                <c:pt idx="153">
                  <c:v>0.99962894762606447</c:v>
                </c:pt>
                <c:pt idx="154">
                  <c:v>0.99964750024476123</c:v>
                </c:pt>
                <c:pt idx="155">
                  <c:v>0.99966512523252316</c:v>
                </c:pt>
                <c:pt idx="156">
                  <c:v>0.99968186897089706</c:v>
                </c:pt>
                <c:pt idx="157">
                  <c:v>0.99969777552235217</c:v>
                </c:pt>
                <c:pt idx="158">
                  <c:v>0.9997128867462346</c:v>
                </c:pt>
                <c:pt idx="159">
                  <c:v>0.99972724240892286</c:v>
                </c:pt>
                <c:pt idx="160">
                  <c:v>0.99974088028847674</c:v>
                </c:pt>
                <c:pt idx="161">
                  <c:v>0.9997538362740529</c:v>
                </c:pt>
                <c:pt idx="162">
                  <c:v>0.99976614446035017</c:v>
                </c:pt>
                <c:pt idx="163">
                  <c:v>0.99977783723733271</c:v>
                </c:pt>
                <c:pt idx="164">
                  <c:v>0.99978894537546603</c:v>
                </c:pt>
                <c:pt idx="165">
                  <c:v>0.99979949810669277</c:v>
                </c:pt>
                <c:pt idx="166">
                  <c:v>0.99980952320135807</c:v>
                </c:pt>
                <c:pt idx="167">
                  <c:v>0.99981904704129021</c:v>
                </c:pt>
                <c:pt idx="168">
                  <c:v>0.99982809468922573</c:v>
                </c:pt>
                <c:pt idx="169">
                  <c:v>0.99983668995476438</c:v>
                </c:pt>
                <c:pt idx="170">
                  <c:v>0.99984485545702617</c:v>
                </c:pt>
                <c:pt idx="171">
                  <c:v>0.99985261268417491</c:v>
                </c:pt>
                <c:pt idx="172">
                  <c:v>0.99985998204996618</c:v>
                </c:pt>
                <c:pt idx="173">
                  <c:v>0.99986698294746779</c:v>
                </c:pt>
                <c:pt idx="174">
                  <c:v>0.99987363380009442</c:v>
                </c:pt>
                <c:pt idx="175">
                  <c:v>0.99987995211008973</c:v>
                </c:pt>
                <c:pt idx="176">
                  <c:v>0.99988595450458528</c:v>
                </c:pt>
                <c:pt idx="177">
                  <c:v>0.99989165677935599</c:v>
                </c:pt>
                <c:pt idx="178">
                  <c:v>0.99989707394038818</c:v>
                </c:pt>
                <c:pt idx="179">
                  <c:v>0.99990222024336872</c:v>
                </c:pt>
                <c:pt idx="180">
                  <c:v>0.9999071092312003</c:v>
                </c:pt>
                <c:pt idx="181">
                  <c:v>0.99991175376964037</c:v>
                </c:pt>
                <c:pt idx="182">
                  <c:v>0.9999161660811583</c:v>
                </c:pt>
                <c:pt idx="183">
                  <c:v>0.99992035777710042</c:v>
                </c:pt>
                <c:pt idx="184">
                  <c:v>0.99992433988824536</c:v>
                </c:pt>
                <c:pt idx="185">
                  <c:v>0.99992812289383315</c:v>
                </c:pt>
                <c:pt idx="186">
                  <c:v>0.9999317167491415</c:v>
                </c:pt>
                <c:pt idx="187">
                  <c:v>0.9999351309116844</c:v>
                </c:pt>
                <c:pt idx="188">
                  <c:v>0.99993837436610011</c:v>
                </c:pt>
                <c:pt idx="189">
                  <c:v>0.99994145564779513</c:v>
                </c:pt>
                <c:pt idx="190">
                  <c:v>0.99994438286540543</c:v>
                </c:pt>
                <c:pt idx="191">
                  <c:v>0.9999471637221351</c:v>
                </c:pt>
                <c:pt idx="192">
                  <c:v>0.99994980553602841</c:v>
                </c:pt>
                <c:pt idx="193">
                  <c:v>0.9999523152592269</c:v>
                </c:pt>
                <c:pt idx="194">
                  <c:v>0.99995469949626559</c:v>
                </c:pt>
                <c:pt idx="195">
                  <c:v>0.99995696452145233</c:v>
                </c:pt>
                <c:pt idx="196">
                  <c:v>0.9999591162953797</c:v>
                </c:pt>
                <c:pt idx="197">
                  <c:v>0.99996116048061068</c:v>
                </c:pt>
                <c:pt idx="198">
                  <c:v>0.99996310245658016</c:v>
                </c:pt>
                <c:pt idx="199">
                  <c:v>0.99996494733375119</c:v>
                </c:pt>
                <c:pt idx="200">
                  <c:v>0.99996669996706367</c:v>
                </c:pt>
                <c:pt idx="201">
                  <c:v>0.99996836496871044</c:v>
                </c:pt>
                <c:pt idx="202">
                  <c:v>0.99996994672027495</c:v>
                </c:pt>
                <c:pt idx="203">
                  <c:v>0.99997144938426119</c:v>
                </c:pt>
                <c:pt idx="204">
                  <c:v>0.9999728769150481</c:v>
                </c:pt>
                <c:pt idx="205">
                  <c:v>0.99997423306929567</c:v>
                </c:pt>
                <c:pt idx="206">
                  <c:v>0.9999755214158309</c:v>
                </c:pt>
                <c:pt idx="207">
                  <c:v>0.99997674534503933</c:v>
                </c:pt>
                <c:pt idx="208">
                  <c:v>0.99997790807778741</c:v>
                </c:pt>
                <c:pt idx="209">
                  <c:v>0.99997901267389799</c:v>
                </c:pt>
                <c:pt idx="210">
                  <c:v>0.99998006204020318</c:v>
                </c:pt>
                <c:pt idx="211">
                  <c:v>0.999981058938193</c:v>
                </c:pt>
                <c:pt idx="212">
                  <c:v>0.99998200599128328</c:v>
                </c:pt>
                <c:pt idx="213">
                  <c:v>0.9999829056917191</c:v>
                </c:pt>
                <c:pt idx="214">
                  <c:v>0.99998376040713322</c:v>
                </c:pt>
                <c:pt idx="215">
                  <c:v>0.99998457238677652</c:v>
                </c:pt>
                <c:pt idx="216">
                  <c:v>0.99998534376743775</c:v>
                </c:pt>
                <c:pt idx="217">
                  <c:v>0.9999860765790658</c:v>
                </c:pt>
                <c:pt idx="218">
                  <c:v>0.9999867727501125</c:v>
                </c:pt>
                <c:pt idx="219">
                  <c:v>0.99998743411260693</c:v>
                </c:pt>
                <c:pt idx="220">
                  <c:v>0.99998806240697657</c:v>
                </c:pt>
                <c:pt idx="221">
                  <c:v>0.99998865928662772</c:v>
                </c:pt>
                <c:pt idx="222">
                  <c:v>0.99998922632229637</c:v>
                </c:pt>
                <c:pt idx="223">
                  <c:v>0.99998976500618153</c:v>
                </c:pt>
                <c:pt idx="224">
                  <c:v>0.99999027675587249</c:v>
                </c:pt>
                <c:pt idx="225">
                  <c:v>0.99999076291807887</c:v>
                </c:pt>
                <c:pt idx="226">
                  <c:v>0.99999122477217484</c:v>
                </c:pt>
                <c:pt idx="227">
                  <c:v>0.99999166353356617</c:v>
                </c:pt>
                <c:pt idx="228">
                  <c:v>0.9999920803568878</c:v>
                </c:pt>
                <c:pt idx="229">
                  <c:v>0.99999247633904342</c:v>
                </c:pt>
                <c:pt idx="230">
                  <c:v>0.99999285252209125</c:v>
                </c:pt>
                <c:pt idx="231">
                  <c:v>0.99999320989598672</c:v>
                </c:pt>
                <c:pt idx="232">
                  <c:v>0.99999354940118734</c:v>
                </c:pt>
                <c:pt idx="233">
                  <c:v>0.99999387193112799</c:v>
                </c:pt>
                <c:pt idx="234">
                  <c:v>0.9999941783345716</c:v>
                </c:pt>
                <c:pt idx="235">
                  <c:v>0.99999446941784298</c:v>
                </c:pt>
                <c:pt idx="236">
                  <c:v>0.99999474594695092</c:v>
                </c:pt>
                <c:pt idx="237">
                  <c:v>0.99999500864960333</c:v>
                </c:pt>
                <c:pt idx="238">
                  <c:v>0.99999525821712321</c:v>
                </c:pt>
                <c:pt idx="239">
                  <c:v>0.99999549530626697</c:v>
                </c:pt>
                <c:pt idx="240">
                  <c:v>0.99999572054095365</c:v>
                </c:pt>
                <c:pt idx="241">
                  <c:v>0.999995934513906</c:v>
                </c:pt>
                <c:pt idx="242">
                  <c:v>0.99999613778821073</c:v>
                </c:pt>
                <c:pt idx="243">
                  <c:v>0.99999633089880013</c:v>
                </c:pt>
                <c:pt idx="244">
                  <c:v>0.99999651435386017</c:v>
                </c:pt>
                <c:pt idx="245">
                  <c:v>0.99999668863616709</c:v>
                </c:pt>
                <c:pt idx="246">
                  <c:v>0.9999968542043588</c:v>
                </c:pt>
                <c:pt idx="247">
                  <c:v>0.99999701149414089</c:v>
                </c:pt>
                <c:pt idx="248">
                  <c:v>0.9999971609194338</c:v>
                </c:pt>
                <c:pt idx="249">
                  <c:v>0.99999730287346211</c:v>
                </c:pt>
                <c:pt idx="250">
                  <c:v>0.999997437729789</c:v>
                </c:pt>
                <c:pt idx="251">
                  <c:v>0.99999756584329957</c:v>
                </c:pt>
                <c:pt idx="252">
                  <c:v>0.99999768755113461</c:v>
                </c:pt>
                <c:pt idx="253">
                  <c:v>0.99999780317357789</c:v>
                </c:pt>
                <c:pt idx="254">
                  <c:v>0.99999791301489893</c:v>
                </c:pt>
                <c:pt idx="255">
                  <c:v>0.99999801736415395</c:v>
                </c:pt>
                <c:pt idx="256">
                  <c:v>0.99999811649594628</c:v>
                </c:pt>
                <c:pt idx="257">
                  <c:v>0.99999821067114902</c:v>
                </c:pt>
                <c:pt idx="258">
                  <c:v>0.9999983001375915</c:v>
                </c:pt>
                <c:pt idx="259">
                  <c:v>0.99999838513071193</c:v>
                </c:pt>
                <c:pt idx="260">
                  <c:v>0.9999984658741764</c:v>
                </c:pt>
                <c:pt idx="261">
                  <c:v>0.9999985425804675</c:v>
                </c:pt>
                <c:pt idx="262">
                  <c:v>0.99999861545144419</c:v>
                </c:pt>
                <c:pt idx="263">
                  <c:v>0.99999868467887199</c:v>
                </c:pt>
                <c:pt idx="264">
                  <c:v>0.99999875044492836</c:v>
                </c:pt>
                <c:pt idx="265">
                  <c:v>0.99999881292268189</c:v>
                </c:pt>
                <c:pt idx="266">
                  <c:v>0.99999887227654782</c:v>
                </c:pt>
                <c:pt idx="267">
                  <c:v>0.99999892866272044</c:v>
                </c:pt>
                <c:pt idx="268">
                  <c:v>0.99999898222958439</c:v>
                </c:pt>
                <c:pt idx="269">
                  <c:v>0.99999903311810523</c:v>
                </c:pt>
                <c:pt idx="270">
                  <c:v>0.99999908146219996</c:v>
                </c:pt>
                <c:pt idx="271">
                  <c:v>0.99999912738908991</c:v>
                </c:pt>
                <c:pt idx="272">
                  <c:v>0.99999917101963542</c:v>
                </c:pt>
                <c:pt idx="273">
                  <c:v>0.99999921246865364</c:v>
                </c:pt>
                <c:pt idx="274">
                  <c:v>0.99999925184522098</c:v>
                </c:pt>
                <c:pt idx="275">
                  <c:v>0.99999928925296</c:v>
                </c:pt>
                <c:pt idx="276">
                  <c:v>0.99999932479031195</c:v>
                </c:pt>
                <c:pt idx="277">
                  <c:v>0.99999935855079636</c:v>
                </c:pt>
                <c:pt idx="278">
                  <c:v>0.99999939062325649</c:v>
                </c:pt>
                <c:pt idx="279">
                  <c:v>0.99999942109209372</c:v>
                </c:pt>
                <c:pt idx="280">
                  <c:v>0.99999945003748902</c:v>
                </c:pt>
                <c:pt idx="281">
                  <c:v>0.99999947753561458</c:v>
                </c:pt>
                <c:pt idx="282">
                  <c:v>0.99999950365883383</c:v>
                </c:pt>
                <c:pt idx="283">
                  <c:v>0.99999952847589213</c:v>
                </c:pt>
                <c:pt idx="284">
                  <c:v>0.99999955205209756</c:v>
                </c:pt>
                <c:pt idx="285">
                  <c:v>0.99999957444949261</c:v>
                </c:pt>
                <c:pt idx="286">
                  <c:v>0.99999959572701802</c:v>
                </c:pt>
                <c:pt idx="287">
                  <c:v>0.99999961594066711</c:v>
                </c:pt>
                <c:pt idx="288">
                  <c:v>0.99999963514363377</c:v>
                </c:pt>
                <c:pt idx="289">
                  <c:v>0.99999965338645214</c:v>
                </c:pt>
                <c:pt idx="290">
                  <c:v>0.99999967071712947</c:v>
                </c:pt>
                <c:pt idx="291">
                  <c:v>0.99999968718127297</c:v>
                </c:pt>
                <c:pt idx="292">
                  <c:v>0.9999997028222094</c:v>
                </c:pt>
                <c:pt idx="293">
                  <c:v>0.99999971768109885</c:v>
                </c:pt>
                <c:pt idx="294">
                  <c:v>0.99999973179704393</c:v>
                </c:pt>
                <c:pt idx="295">
                  <c:v>0.9999997452071917</c:v>
                </c:pt>
                <c:pt idx="296">
                  <c:v>0.99999975794683216</c:v>
                </c:pt>
                <c:pt idx="297">
                  <c:v>0.99999977004949059</c:v>
                </c:pt>
                <c:pt idx="298">
                  <c:v>0.99999978154701608</c:v>
                </c:pt>
                <c:pt idx="299">
                  <c:v>0.99999979246966519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78-4416-BB16-4BB4495D9100}"/>
            </c:ext>
          </c:extLst>
        </c:ser>
        <c:ser>
          <c:idx val="2"/>
          <c:order val="2"/>
          <c:tx>
            <c:strRef>
              <c:f>'Lois Bernouilli + Binomiale'!$W$78</c:f>
              <c:strCache>
                <c:ptCount val="1"/>
                <c:pt idx="0">
                  <c:v>10%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'Lois Bernouilli + Binomiale'!$W$79:$W$378</c:f>
              <c:numCache>
                <c:formatCode>_(* #,##0.00_);_(* \(#,##0.00\);_(* "-"??_);_(@_)</c:formatCode>
                <c:ptCount val="300"/>
                <c:pt idx="0">
                  <c:v>9.9999999999999978E-2</c:v>
                </c:pt>
                <c:pt idx="1">
                  <c:v>0.18999999999999995</c:v>
                </c:pt>
                <c:pt idx="2">
                  <c:v>0.27099999999999991</c:v>
                </c:pt>
                <c:pt idx="3">
                  <c:v>0.34389999999999987</c:v>
                </c:pt>
                <c:pt idx="4">
                  <c:v>0.40950999999999982</c:v>
                </c:pt>
                <c:pt idx="5">
                  <c:v>0.46855899999999984</c:v>
                </c:pt>
                <c:pt idx="6">
                  <c:v>0.52170309999999986</c:v>
                </c:pt>
                <c:pt idx="7">
                  <c:v>0.56953278999999979</c:v>
                </c:pt>
                <c:pt idx="8">
                  <c:v>0.61257951099999985</c:v>
                </c:pt>
                <c:pt idx="9">
                  <c:v>0.65132155989999985</c:v>
                </c:pt>
                <c:pt idx="10">
                  <c:v>0.68618940390999983</c:v>
                </c:pt>
                <c:pt idx="11">
                  <c:v>0.71757046351899989</c:v>
                </c:pt>
                <c:pt idx="12">
                  <c:v>0.74581341716709981</c:v>
                </c:pt>
                <c:pt idx="13">
                  <c:v>0.77123207545038985</c:v>
                </c:pt>
                <c:pt idx="14">
                  <c:v>0.79410886790535085</c:v>
                </c:pt>
                <c:pt idx="15">
                  <c:v>0.81469798111481573</c:v>
                </c:pt>
                <c:pt idx="16">
                  <c:v>0.83322818300333412</c:v>
                </c:pt>
                <c:pt idx="17">
                  <c:v>0.84990536470300082</c:v>
                </c:pt>
                <c:pt idx="18">
                  <c:v>0.86491482823270061</c:v>
                </c:pt>
                <c:pt idx="19">
                  <c:v>0.87842334540943057</c:v>
                </c:pt>
                <c:pt idx="20">
                  <c:v>0.89058101086848751</c:v>
                </c:pt>
                <c:pt idx="21">
                  <c:v>0.90152290978163874</c:v>
                </c:pt>
                <c:pt idx="22">
                  <c:v>0.91137061880347492</c:v>
                </c:pt>
                <c:pt idx="23">
                  <c:v>0.92023355692312736</c:v>
                </c:pt>
                <c:pt idx="24">
                  <c:v>0.92821020123081466</c:v>
                </c:pt>
                <c:pt idx="25">
                  <c:v>0.93538918110773317</c:v>
                </c:pt>
                <c:pt idx="26">
                  <c:v>0.94185026299695984</c:v>
                </c:pt>
                <c:pt idx="27">
                  <c:v>0.94766523669726388</c:v>
                </c:pt>
                <c:pt idx="28">
                  <c:v>0.95289871302753748</c:v>
                </c:pt>
                <c:pt idx="29">
                  <c:v>0.95760884172478378</c:v>
                </c:pt>
                <c:pt idx="30">
                  <c:v>0.96184795755230534</c:v>
                </c:pt>
                <c:pt idx="31">
                  <c:v>0.96566316179707479</c:v>
                </c:pt>
                <c:pt idx="32">
                  <c:v>0.96909684561736731</c:v>
                </c:pt>
                <c:pt idx="33">
                  <c:v>0.97218716105563063</c:v>
                </c:pt>
                <c:pt idx="34">
                  <c:v>0.97496844495006751</c:v>
                </c:pt>
                <c:pt idx="35">
                  <c:v>0.97747160045506076</c:v>
                </c:pt>
                <c:pt idx="36">
                  <c:v>0.97972444040955475</c:v>
                </c:pt>
                <c:pt idx="37">
                  <c:v>0.98175199636859922</c:v>
                </c:pt>
                <c:pt idx="38">
                  <c:v>0.98357679673173926</c:v>
                </c:pt>
                <c:pt idx="39">
                  <c:v>0.98521911705856535</c:v>
                </c:pt>
                <c:pt idx="40">
                  <c:v>0.98669720535270888</c:v>
                </c:pt>
                <c:pt idx="41">
                  <c:v>0.98802748481743796</c:v>
                </c:pt>
                <c:pt idx="42">
                  <c:v>0.98922473633569419</c:v>
                </c:pt>
                <c:pt idx="43">
                  <c:v>0.99030226270212474</c:v>
                </c:pt>
                <c:pt idx="44">
                  <c:v>0.99127203643191231</c:v>
                </c:pt>
                <c:pt idx="45">
                  <c:v>0.99214483278872101</c:v>
                </c:pt>
                <c:pt idx="46">
                  <c:v>0.99293034950984893</c:v>
                </c:pt>
                <c:pt idx="47">
                  <c:v>0.99363731455886406</c:v>
                </c:pt>
                <c:pt idx="48">
                  <c:v>0.99427358310297764</c:v>
                </c:pt>
                <c:pt idx="49">
                  <c:v>0.99484622479267992</c:v>
                </c:pt>
                <c:pt idx="50">
                  <c:v>0.99536160231341186</c:v>
                </c:pt>
                <c:pt idx="51">
                  <c:v>0.99582544208207069</c:v>
                </c:pt>
                <c:pt idx="52">
                  <c:v>0.99624289787386366</c:v>
                </c:pt>
                <c:pt idx="53">
                  <c:v>0.99661860808647729</c:v>
                </c:pt>
                <c:pt idx="54">
                  <c:v>0.99695674727782957</c:v>
                </c:pt>
                <c:pt idx="55">
                  <c:v>0.99726107255004659</c:v>
                </c:pt>
                <c:pt idx="56">
                  <c:v>0.99753496529504193</c:v>
                </c:pt>
                <c:pt idx="57">
                  <c:v>0.99778146876553775</c:v>
                </c:pt>
                <c:pt idx="58">
                  <c:v>0.998003321888984</c:v>
                </c:pt>
                <c:pt idx="59">
                  <c:v>0.99820298970008559</c:v>
                </c:pt>
                <c:pt idx="60">
                  <c:v>0.99838269073007702</c:v>
                </c:pt>
                <c:pt idx="61">
                  <c:v>0.99854442165706936</c:v>
                </c:pt>
                <c:pt idx="62">
                  <c:v>0.9986899794913624</c:v>
                </c:pt>
                <c:pt idx="63">
                  <c:v>0.99882098154222609</c:v>
                </c:pt>
                <c:pt idx="64">
                  <c:v>0.99893888338800352</c:v>
                </c:pt>
                <c:pt idx="65">
                  <c:v>0.99904499504920319</c:v>
                </c:pt>
                <c:pt idx="66">
                  <c:v>0.99914049554428286</c:v>
                </c:pt>
                <c:pt idx="67">
                  <c:v>0.99922644598985455</c:v>
                </c:pt>
                <c:pt idx="68">
                  <c:v>0.99930380139086916</c:v>
                </c:pt>
                <c:pt idx="69">
                  <c:v>0.99937342125178219</c:v>
                </c:pt>
                <c:pt idx="70">
                  <c:v>0.99943607912660393</c:v>
                </c:pt>
                <c:pt idx="71">
                  <c:v>0.99949247121394358</c:v>
                </c:pt>
                <c:pt idx="72">
                  <c:v>0.99954322409254925</c:v>
                </c:pt>
                <c:pt idx="73">
                  <c:v>0.99958890168329428</c:v>
                </c:pt>
                <c:pt idx="74">
                  <c:v>0.99963001151496489</c:v>
                </c:pt>
                <c:pt idx="75">
                  <c:v>0.99966701036346839</c:v>
                </c:pt>
                <c:pt idx="76">
                  <c:v>0.99970030932712151</c:v>
                </c:pt>
                <c:pt idx="77">
                  <c:v>0.99973027839440942</c:v>
                </c:pt>
                <c:pt idx="78">
                  <c:v>0.99975725055496845</c:v>
                </c:pt>
                <c:pt idx="79">
                  <c:v>0.99978152549947163</c:v>
                </c:pt>
                <c:pt idx="80">
                  <c:v>0.99980337294952448</c:v>
                </c:pt>
                <c:pt idx="81">
                  <c:v>0.99982303565457198</c:v>
                </c:pt>
                <c:pt idx="82">
                  <c:v>0.99984073208911484</c:v>
                </c:pt>
                <c:pt idx="83">
                  <c:v>0.99985665888020336</c:v>
                </c:pt>
                <c:pt idx="84">
                  <c:v>0.99987099299218296</c:v>
                </c:pt>
                <c:pt idx="85">
                  <c:v>0.99988389369296471</c:v>
                </c:pt>
                <c:pt idx="86">
                  <c:v>0.99989550432366825</c:v>
                </c:pt>
                <c:pt idx="87">
                  <c:v>0.99990595389130144</c:v>
                </c:pt>
                <c:pt idx="88">
                  <c:v>0.99991535850217128</c:v>
                </c:pt>
                <c:pt idx="89">
                  <c:v>0.99992382265195412</c:v>
                </c:pt>
                <c:pt idx="90">
                  <c:v>0.99993144038675874</c:v>
                </c:pt>
                <c:pt idx="91">
                  <c:v>0.99993829634808284</c:v>
                </c:pt>
                <c:pt idx="92">
                  <c:v>0.99994446671327453</c:v>
                </c:pt>
                <c:pt idx="93">
                  <c:v>0.99995002004194711</c:v>
                </c:pt>
                <c:pt idx="94">
                  <c:v>0.99995501803775244</c:v>
                </c:pt>
                <c:pt idx="95">
                  <c:v>0.99995951623397716</c:v>
                </c:pt>
                <c:pt idx="96">
                  <c:v>0.99996356461057945</c:v>
                </c:pt>
                <c:pt idx="97">
                  <c:v>0.99996720814952145</c:v>
                </c:pt>
                <c:pt idx="98">
                  <c:v>0.99997048733456939</c:v>
                </c:pt>
                <c:pt idx="99">
                  <c:v>0.99997343860111243</c:v>
                </c:pt>
                <c:pt idx="100">
                  <c:v>0.99997609474100113</c:v>
                </c:pt>
                <c:pt idx="101">
                  <c:v>0.99997848526690103</c:v>
                </c:pt>
                <c:pt idx="102">
                  <c:v>0.99998063674021098</c:v>
                </c:pt>
                <c:pt idx="103">
                  <c:v>0.99998257306618987</c:v>
                </c:pt>
                <c:pt idx="104">
                  <c:v>0.99998431575957092</c:v>
                </c:pt>
                <c:pt idx="105">
                  <c:v>0.99998588418361378</c:v>
                </c:pt>
                <c:pt idx="106">
                  <c:v>0.99998729576525236</c:v>
                </c:pt>
                <c:pt idx="107">
                  <c:v>0.99998856618872711</c:v>
                </c:pt>
                <c:pt idx="108">
                  <c:v>0.99998970956985445</c:v>
                </c:pt>
                <c:pt idx="109">
                  <c:v>0.99999073861286902</c:v>
                </c:pt>
                <c:pt idx="110">
                  <c:v>0.99999166475158208</c:v>
                </c:pt>
                <c:pt idx="111">
                  <c:v>0.99999249827642389</c:v>
                </c:pt>
                <c:pt idx="112">
                  <c:v>0.99999324844878146</c:v>
                </c:pt>
                <c:pt idx="113">
                  <c:v>0.99999392360390338</c:v>
                </c:pt>
                <c:pt idx="114">
                  <c:v>0.99999453124351301</c:v>
                </c:pt>
                <c:pt idx="115">
                  <c:v>0.99999507811916166</c:v>
                </c:pt>
                <c:pt idx="116">
                  <c:v>0.99999557030724551</c:v>
                </c:pt>
                <c:pt idx="117">
                  <c:v>0.99999601327652099</c:v>
                </c:pt>
                <c:pt idx="118">
                  <c:v>0.9999964119488689</c:v>
                </c:pt>
                <c:pt idx="119">
                  <c:v>0.99999677075398197</c:v>
                </c:pt>
                <c:pt idx="120">
                  <c:v>0.9999970936785838</c:v>
                </c:pt>
                <c:pt idx="121">
                  <c:v>0.99999738431072538</c:v>
                </c:pt>
                <c:pt idx="122">
                  <c:v>0.9999976458796529</c:v>
                </c:pt>
                <c:pt idx="123">
                  <c:v>0.99999788129168754</c:v>
                </c:pt>
                <c:pt idx="124">
                  <c:v>0.99999809316251886</c:v>
                </c:pt>
                <c:pt idx="125">
                  <c:v>0.99999828384626699</c:v>
                </c:pt>
                <c:pt idx="126">
                  <c:v>0.99999845546164023</c:v>
                </c:pt>
                <c:pt idx="127">
                  <c:v>0.99999860991547618</c:v>
                </c:pt>
                <c:pt idx="128">
                  <c:v>0.99999874892392859</c:v>
                </c:pt>
                <c:pt idx="129">
                  <c:v>0.99999887403153576</c:v>
                </c:pt>
                <c:pt idx="130">
                  <c:v>0.99999898662838216</c:v>
                </c:pt>
                <c:pt idx="131">
                  <c:v>0.99999908796554393</c:v>
                </c:pt>
                <c:pt idx="132">
                  <c:v>0.9999991791689895</c:v>
                </c:pt>
                <c:pt idx="133">
                  <c:v>0.9999992612520906</c:v>
                </c:pt>
                <c:pt idx="134">
                  <c:v>0.99999933512688155</c:v>
                </c:pt>
                <c:pt idx="135">
                  <c:v>0.99999940161419343</c:v>
                </c:pt>
                <c:pt idx="136">
                  <c:v>0.99999946145277407</c:v>
                </c:pt>
                <c:pt idx="137">
                  <c:v>0.99999951530749664</c:v>
                </c:pt>
                <c:pt idx="138">
                  <c:v>0.99999956377674692</c:v>
                </c:pt>
                <c:pt idx="139">
                  <c:v>0.99999960739907223</c:v>
                </c:pt>
                <c:pt idx="140">
                  <c:v>0.99999964665916508</c:v>
                </c:pt>
                <c:pt idx="141">
                  <c:v>0.99999968199324851</c:v>
                </c:pt>
                <c:pt idx="142">
                  <c:v>0.99999971379392372</c:v>
                </c:pt>
                <c:pt idx="143">
                  <c:v>0.99999974241453138</c:v>
                </c:pt>
                <c:pt idx="144">
                  <c:v>0.99999976817307823</c:v>
                </c:pt>
                <c:pt idx="145">
                  <c:v>0.99999979135577033</c:v>
                </c:pt>
                <c:pt idx="146">
                  <c:v>0.9999998122201933</c:v>
                </c:pt>
                <c:pt idx="147">
                  <c:v>0.99999983099817402</c:v>
                </c:pt>
                <c:pt idx="148">
                  <c:v>0.99999984789835661</c:v>
                </c:pt>
                <c:pt idx="149">
                  <c:v>0.99999986310852096</c:v>
                </c:pt>
                <c:pt idx="150">
                  <c:v>0.99999987679766889</c:v>
                </c:pt>
                <c:pt idx="151">
                  <c:v>0.99999988911790194</c:v>
                </c:pt>
                <c:pt idx="152">
                  <c:v>0.99999990020611174</c:v>
                </c:pt>
                <c:pt idx="153">
                  <c:v>0.99999991018550061</c:v>
                </c:pt>
                <c:pt idx="154">
                  <c:v>0.99999991916695052</c:v>
                </c:pt>
                <c:pt idx="155">
                  <c:v>0.99999992725025544</c:v>
                </c:pt>
                <c:pt idx="156">
                  <c:v>0.99999993452522995</c:v>
                </c:pt>
                <c:pt idx="157">
                  <c:v>0.99999994107270695</c:v>
                </c:pt>
                <c:pt idx="158">
                  <c:v>0.99999994696543626</c:v>
                </c:pt>
                <c:pt idx="159">
                  <c:v>0.9999999522688926</c:v>
                </c:pt>
                <c:pt idx="160">
                  <c:v>0.9999999570420034</c:v>
                </c:pt>
                <c:pt idx="161">
                  <c:v>0.999999961337803</c:v>
                </c:pt>
                <c:pt idx="162">
                  <c:v>0.99999996520402268</c:v>
                </c:pt>
                <c:pt idx="163">
                  <c:v>0.9999999686836204</c:v>
                </c:pt>
                <c:pt idx="164">
                  <c:v>0.99999997181525835</c:v>
                </c:pt>
                <c:pt idx="165">
                  <c:v>0.99999997463373258</c:v>
                </c:pt>
                <c:pt idx="166">
                  <c:v>0.99999997717035927</c:v>
                </c:pt>
                <c:pt idx="167">
                  <c:v>0.99999997945332342</c:v>
                </c:pt>
                <c:pt idx="168">
                  <c:v>0.99999998150799108</c:v>
                </c:pt>
                <c:pt idx="169">
                  <c:v>0.99999998335719198</c:v>
                </c:pt>
                <c:pt idx="170">
                  <c:v>0.99999998502147269</c:v>
                </c:pt>
                <c:pt idx="171">
                  <c:v>0.99999998651932542</c:v>
                </c:pt>
                <c:pt idx="172">
                  <c:v>0.99999998786739297</c:v>
                </c:pt>
                <c:pt idx="173">
                  <c:v>0.99999998908065357</c:v>
                </c:pt>
                <c:pt idx="174">
                  <c:v>0.99999999017258823</c:v>
                </c:pt>
                <c:pt idx="175">
                  <c:v>0.99999999115532945</c:v>
                </c:pt>
                <c:pt idx="176">
                  <c:v>0.9999999920397965</c:v>
                </c:pt>
                <c:pt idx="177">
                  <c:v>0.99999999283581686</c:v>
                </c:pt>
                <c:pt idx="178">
                  <c:v>0.99999999355223512</c:v>
                </c:pt>
                <c:pt idx="179">
                  <c:v>0.99999999419701169</c:v>
                </c:pt>
                <c:pt idx="180">
                  <c:v>0.9999999947773105</c:v>
                </c:pt>
                <c:pt idx="181">
                  <c:v>0.99999999529957939</c:v>
                </c:pt>
                <c:pt idx="182">
                  <c:v>0.99999999576962151</c:v>
                </c:pt>
                <c:pt idx="183">
                  <c:v>0.99999999619265934</c:v>
                </c:pt>
                <c:pt idx="184">
                  <c:v>0.99999999657339345</c:v>
                </c:pt>
                <c:pt idx="185">
                  <c:v>0.99999999691605401</c:v>
                </c:pt>
                <c:pt idx="186">
                  <c:v>0.99999999722444866</c:v>
                </c:pt>
                <c:pt idx="187">
                  <c:v>0.99999999750200375</c:v>
                </c:pt>
                <c:pt idx="188">
                  <c:v>0.99999999775180337</c:v>
                </c:pt>
                <c:pt idx="189">
                  <c:v>0.99999999797662309</c:v>
                </c:pt>
                <c:pt idx="190">
                  <c:v>0.99999999817896079</c:v>
                </c:pt>
                <c:pt idx="191">
                  <c:v>0.99999999836106468</c:v>
                </c:pt>
                <c:pt idx="192">
                  <c:v>0.99999999852495824</c:v>
                </c:pt>
                <c:pt idx="193">
                  <c:v>0.99999999867246236</c:v>
                </c:pt>
                <c:pt idx="194">
                  <c:v>0.99999999880521617</c:v>
                </c:pt>
                <c:pt idx="195">
                  <c:v>0.99999999892469449</c:v>
                </c:pt>
                <c:pt idx="196">
                  <c:v>0.99999999903222514</c:v>
                </c:pt>
                <c:pt idx="197">
                  <c:v>0.99999999912900261</c:v>
                </c:pt>
                <c:pt idx="198">
                  <c:v>0.99999999921610228</c:v>
                </c:pt>
                <c:pt idx="199">
                  <c:v>0.99999999929449213</c:v>
                </c:pt>
                <c:pt idx="200">
                  <c:v>0.99999999936504291</c:v>
                </c:pt>
                <c:pt idx="201">
                  <c:v>0.99999999942853857</c:v>
                </c:pt>
                <c:pt idx="202">
                  <c:v>0.99999999948568474</c:v>
                </c:pt>
                <c:pt idx="203">
                  <c:v>0.99999999953711627</c:v>
                </c:pt>
                <c:pt idx="204">
                  <c:v>0.99999999958340469</c:v>
                </c:pt>
                <c:pt idx="205">
                  <c:v>0.99999999962506414</c:v>
                </c:pt>
                <c:pt idx="206">
                  <c:v>0.9999999996625577</c:v>
                </c:pt>
                <c:pt idx="207">
                  <c:v>0.99999999969630193</c:v>
                </c:pt>
                <c:pt idx="208">
                  <c:v>0.99999999972667175</c:v>
                </c:pt>
                <c:pt idx="209">
                  <c:v>0.99999999975400455</c:v>
                </c:pt>
                <c:pt idx="210">
                  <c:v>0.9999999997786041</c:v>
                </c:pt>
                <c:pt idx="211">
                  <c:v>0.99999999980074372</c:v>
                </c:pt>
                <c:pt idx="212">
                  <c:v>0.99999999982066934</c:v>
                </c:pt>
                <c:pt idx="213">
                  <c:v>0.99999999983860244</c:v>
                </c:pt>
                <c:pt idx="214">
                  <c:v>0.99999999985474219</c:v>
                </c:pt>
                <c:pt idx="215">
                  <c:v>0.99999999986926791</c:v>
                </c:pt>
                <c:pt idx="216">
                  <c:v>0.99999999988234112</c:v>
                </c:pt>
                <c:pt idx="217">
                  <c:v>0.99999999989410704</c:v>
                </c:pt>
                <c:pt idx="218">
                  <c:v>0.99999999990469635</c:v>
                </c:pt>
                <c:pt idx="219">
                  <c:v>0.99999999991422672</c:v>
                </c:pt>
                <c:pt idx="220">
                  <c:v>0.99999999992280408</c:v>
                </c:pt>
                <c:pt idx="221">
                  <c:v>0.99999999993052369</c:v>
                </c:pt>
                <c:pt idx="222">
                  <c:v>0.99999999993747124</c:v>
                </c:pt>
                <c:pt idx="223">
                  <c:v>0.99999999994372413</c:v>
                </c:pt>
                <c:pt idx="224">
                  <c:v>0.99999999994935174</c:v>
                </c:pt>
                <c:pt idx="225">
                  <c:v>0.99999999995441657</c:v>
                </c:pt>
                <c:pt idx="226">
                  <c:v>0.99999999995897493</c:v>
                </c:pt>
                <c:pt idx="227">
                  <c:v>0.99999999996307742</c:v>
                </c:pt>
                <c:pt idx="228">
                  <c:v>0.99999999996676969</c:v>
                </c:pt>
                <c:pt idx="229">
                  <c:v>0.9999999999700927</c:v>
                </c:pt>
                <c:pt idx="230">
                  <c:v>0.99999999997308342</c:v>
                </c:pt>
                <c:pt idx="231">
                  <c:v>0.99999999997577504</c:v>
                </c:pt>
                <c:pt idx="232">
                  <c:v>0.99999999997819755</c:v>
                </c:pt>
                <c:pt idx="233">
                  <c:v>0.99999999998037781</c:v>
                </c:pt>
                <c:pt idx="234">
                  <c:v>0.99999999998234002</c:v>
                </c:pt>
                <c:pt idx="235">
                  <c:v>0.99999999998410605</c:v>
                </c:pt>
                <c:pt idx="236">
                  <c:v>0.99999999998569544</c:v>
                </c:pt>
                <c:pt idx="237">
                  <c:v>0.99999999998712585</c:v>
                </c:pt>
                <c:pt idx="238">
                  <c:v>0.99999999998841327</c:v>
                </c:pt>
                <c:pt idx="239">
                  <c:v>0.99999999998957201</c:v>
                </c:pt>
                <c:pt idx="240">
                  <c:v>0.99999999999061473</c:v>
                </c:pt>
                <c:pt idx="241">
                  <c:v>0.99999999999155331</c:v>
                </c:pt>
                <c:pt idx="242">
                  <c:v>0.99999999999239797</c:v>
                </c:pt>
                <c:pt idx="243">
                  <c:v>0.99999999999315814</c:v>
                </c:pt>
                <c:pt idx="244">
                  <c:v>0.99999999999384237</c:v>
                </c:pt>
                <c:pt idx="245">
                  <c:v>0.9999999999944581</c:v>
                </c:pt>
                <c:pt idx="246">
                  <c:v>0.99999999999501232</c:v>
                </c:pt>
                <c:pt idx="247">
                  <c:v>0.99999999999551104</c:v>
                </c:pt>
                <c:pt idx="248">
                  <c:v>0.99999999999596001</c:v>
                </c:pt>
                <c:pt idx="249">
                  <c:v>0.99999999999636402</c:v>
                </c:pt>
                <c:pt idx="250">
                  <c:v>0.99999999999672762</c:v>
                </c:pt>
                <c:pt idx="251">
                  <c:v>0.9999999999970548</c:v>
                </c:pt>
                <c:pt idx="252">
                  <c:v>0.99999999999734934</c:v>
                </c:pt>
                <c:pt idx="253">
                  <c:v>0.99999999999761435</c:v>
                </c:pt>
                <c:pt idx="254">
                  <c:v>0.99999999999785294</c:v>
                </c:pt>
                <c:pt idx="255">
                  <c:v>0.99999999999806766</c:v>
                </c:pt>
                <c:pt idx="256">
                  <c:v>0.99999999999826095</c:v>
                </c:pt>
                <c:pt idx="257">
                  <c:v>0.99999999999843481</c:v>
                </c:pt>
                <c:pt idx="258">
                  <c:v>0.99999999999859135</c:v>
                </c:pt>
                <c:pt idx="259">
                  <c:v>0.99999999999873224</c:v>
                </c:pt>
                <c:pt idx="260">
                  <c:v>0.99999999999885902</c:v>
                </c:pt>
                <c:pt idx="261">
                  <c:v>0.99999999999897304</c:v>
                </c:pt>
                <c:pt idx="262">
                  <c:v>0.99999999999907574</c:v>
                </c:pt>
                <c:pt idx="263">
                  <c:v>0.99999999999916822</c:v>
                </c:pt>
                <c:pt idx="264">
                  <c:v>0.99999999999925138</c:v>
                </c:pt>
                <c:pt idx="265">
                  <c:v>0.99999999999932621</c:v>
                </c:pt>
                <c:pt idx="266">
                  <c:v>0.9999999999993936</c:v>
                </c:pt>
                <c:pt idx="267">
                  <c:v>0.99999999999945421</c:v>
                </c:pt>
                <c:pt idx="268">
                  <c:v>0.99999999999950884</c:v>
                </c:pt>
                <c:pt idx="269">
                  <c:v>0.99999999999955791</c:v>
                </c:pt>
                <c:pt idx="270">
                  <c:v>0.9999999999996021</c:v>
                </c:pt>
                <c:pt idx="271">
                  <c:v>0.99999999999964195</c:v>
                </c:pt>
                <c:pt idx="272">
                  <c:v>0.9999999999996777</c:v>
                </c:pt>
                <c:pt idx="273">
                  <c:v>0.99999999999971001</c:v>
                </c:pt>
                <c:pt idx="274">
                  <c:v>0.99999999999973899</c:v>
                </c:pt>
                <c:pt idx="275">
                  <c:v>0.99999999999976508</c:v>
                </c:pt>
                <c:pt idx="276">
                  <c:v>0.99999999999978861</c:v>
                </c:pt>
                <c:pt idx="277">
                  <c:v>0.99999999999980971</c:v>
                </c:pt>
                <c:pt idx="278">
                  <c:v>0.99999999999982869</c:v>
                </c:pt>
                <c:pt idx="279">
                  <c:v>0.9999999999998459</c:v>
                </c:pt>
                <c:pt idx="280">
                  <c:v>0.99999999999986133</c:v>
                </c:pt>
                <c:pt idx="281">
                  <c:v>0.9999999999998751</c:v>
                </c:pt>
                <c:pt idx="282">
                  <c:v>0.99999999999988765</c:v>
                </c:pt>
                <c:pt idx="283">
                  <c:v>0.99999999999989886</c:v>
                </c:pt>
                <c:pt idx="284">
                  <c:v>0.99999999999990896</c:v>
                </c:pt>
                <c:pt idx="285">
                  <c:v>0.99999999999991807</c:v>
                </c:pt>
                <c:pt idx="286">
                  <c:v>0.99999999999992628</c:v>
                </c:pt>
                <c:pt idx="287">
                  <c:v>0.99999999999993361</c:v>
                </c:pt>
                <c:pt idx="288">
                  <c:v>0.99999999999994027</c:v>
                </c:pt>
                <c:pt idx="289">
                  <c:v>0.99999999999994627</c:v>
                </c:pt>
                <c:pt idx="290">
                  <c:v>0.99999999999995159</c:v>
                </c:pt>
                <c:pt idx="291">
                  <c:v>0.99999999999995648</c:v>
                </c:pt>
                <c:pt idx="292">
                  <c:v>0.99999999999996081</c:v>
                </c:pt>
                <c:pt idx="293">
                  <c:v>0.99999999999996469</c:v>
                </c:pt>
                <c:pt idx="294">
                  <c:v>0.99999999999996825</c:v>
                </c:pt>
                <c:pt idx="295">
                  <c:v>0.99999999999997147</c:v>
                </c:pt>
                <c:pt idx="296">
                  <c:v>0.99999999999997424</c:v>
                </c:pt>
                <c:pt idx="297">
                  <c:v>0.99999999999997691</c:v>
                </c:pt>
                <c:pt idx="298">
                  <c:v>0.99999999999997913</c:v>
                </c:pt>
                <c:pt idx="299">
                  <c:v>0.99999999999998124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78-4416-BB16-4BB4495D9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288464"/>
        <c:axId val="382312176"/>
      </c:lineChart>
      <c:catAx>
        <c:axId val="382288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Sexual intercourses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12176"/>
        <c:crosses val="autoZero"/>
        <c:auto val="1"/>
        <c:lblAlgn val="ctr"/>
        <c:lblOffset val="100"/>
        <c:noMultiLvlLbl val="0"/>
      </c:catAx>
      <c:valAx>
        <c:axId val="382312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Correlation!$E$4</c:f>
              <c:strCache>
                <c:ptCount val="1"/>
                <c:pt idx="0">
                  <c:v>duration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Correlation!$D$5:$D$208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19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33</c:v>
                </c:pt>
                <c:pt idx="18">
                  <c:v>36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43</c:v>
                </c:pt>
                <c:pt idx="23">
                  <c:v>44</c:v>
                </c:pt>
                <c:pt idx="24">
                  <c:v>44</c:v>
                </c:pt>
                <c:pt idx="25">
                  <c:v>45</c:v>
                </c:pt>
                <c:pt idx="26">
                  <c:v>49</c:v>
                </c:pt>
                <c:pt idx="27">
                  <c:v>51</c:v>
                </c:pt>
                <c:pt idx="28">
                  <c:v>51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58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68</c:v>
                </c:pt>
                <c:pt idx="42">
                  <c:v>68</c:v>
                </c:pt>
                <c:pt idx="43">
                  <c:v>72</c:v>
                </c:pt>
                <c:pt idx="44">
                  <c:v>76</c:v>
                </c:pt>
                <c:pt idx="45">
                  <c:v>81</c:v>
                </c:pt>
                <c:pt idx="46">
                  <c:v>84</c:v>
                </c:pt>
                <c:pt idx="47">
                  <c:v>84</c:v>
                </c:pt>
                <c:pt idx="48">
                  <c:v>85</c:v>
                </c:pt>
                <c:pt idx="49">
                  <c:v>85</c:v>
                </c:pt>
                <c:pt idx="50">
                  <c:v>85</c:v>
                </c:pt>
                <c:pt idx="51">
                  <c:v>87</c:v>
                </c:pt>
                <c:pt idx="52">
                  <c:v>89</c:v>
                </c:pt>
                <c:pt idx="53">
                  <c:v>91</c:v>
                </c:pt>
                <c:pt idx="54">
                  <c:v>95</c:v>
                </c:pt>
                <c:pt idx="55">
                  <c:v>98</c:v>
                </c:pt>
                <c:pt idx="56">
                  <c:v>98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102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107</c:v>
                </c:pt>
                <c:pt idx="65">
                  <c:v>108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114</c:v>
                </c:pt>
                <c:pt idx="70">
                  <c:v>115</c:v>
                </c:pt>
                <c:pt idx="71">
                  <c:v>115</c:v>
                </c:pt>
                <c:pt idx="72">
                  <c:v>115</c:v>
                </c:pt>
                <c:pt idx="73">
                  <c:v>115</c:v>
                </c:pt>
                <c:pt idx="74">
                  <c:v>116</c:v>
                </c:pt>
                <c:pt idx="75">
                  <c:v>117</c:v>
                </c:pt>
                <c:pt idx="76">
                  <c:v>118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121</c:v>
                </c:pt>
                <c:pt idx="81">
                  <c:v>123</c:v>
                </c:pt>
                <c:pt idx="82">
                  <c:v>125</c:v>
                </c:pt>
                <c:pt idx="83">
                  <c:v>126</c:v>
                </c:pt>
                <c:pt idx="84">
                  <c:v>128</c:v>
                </c:pt>
                <c:pt idx="85">
                  <c:v>130</c:v>
                </c:pt>
                <c:pt idx="86">
                  <c:v>131</c:v>
                </c:pt>
                <c:pt idx="87">
                  <c:v>133</c:v>
                </c:pt>
                <c:pt idx="88">
                  <c:v>133</c:v>
                </c:pt>
                <c:pt idx="89">
                  <c:v>133</c:v>
                </c:pt>
                <c:pt idx="90">
                  <c:v>135</c:v>
                </c:pt>
                <c:pt idx="91">
                  <c:v>139</c:v>
                </c:pt>
                <c:pt idx="92">
                  <c:v>139</c:v>
                </c:pt>
                <c:pt idx="93">
                  <c:v>141</c:v>
                </c:pt>
                <c:pt idx="94">
                  <c:v>143</c:v>
                </c:pt>
                <c:pt idx="95">
                  <c:v>144</c:v>
                </c:pt>
                <c:pt idx="96">
                  <c:v>147</c:v>
                </c:pt>
                <c:pt idx="97">
                  <c:v>148</c:v>
                </c:pt>
                <c:pt idx="98">
                  <c:v>148</c:v>
                </c:pt>
                <c:pt idx="99">
                  <c:v>149</c:v>
                </c:pt>
                <c:pt idx="100">
                  <c:v>153</c:v>
                </c:pt>
                <c:pt idx="101">
                  <c:v>154</c:v>
                </c:pt>
                <c:pt idx="102">
                  <c:v>155</c:v>
                </c:pt>
                <c:pt idx="103">
                  <c:v>156</c:v>
                </c:pt>
                <c:pt idx="104">
                  <c:v>158</c:v>
                </c:pt>
                <c:pt idx="105">
                  <c:v>158</c:v>
                </c:pt>
                <c:pt idx="106">
                  <c:v>159</c:v>
                </c:pt>
                <c:pt idx="107">
                  <c:v>159</c:v>
                </c:pt>
                <c:pt idx="108">
                  <c:v>159</c:v>
                </c:pt>
                <c:pt idx="109">
                  <c:v>159</c:v>
                </c:pt>
                <c:pt idx="110">
                  <c:v>160</c:v>
                </c:pt>
                <c:pt idx="111">
                  <c:v>163</c:v>
                </c:pt>
                <c:pt idx="112">
                  <c:v>163</c:v>
                </c:pt>
                <c:pt idx="113">
                  <c:v>164</c:v>
                </c:pt>
                <c:pt idx="114">
                  <c:v>165</c:v>
                </c:pt>
                <c:pt idx="115">
                  <c:v>167</c:v>
                </c:pt>
                <c:pt idx="116">
                  <c:v>167</c:v>
                </c:pt>
                <c:pt idx="117">
                  <c:v>168</c:v>
                </c:pt>
                <c:pt idx="118">
                  <c:v>177</c:v>
                </c:pt>
                <c:pt idx="119">
                  <c:v>178</c:v>
                </c:pt>
                <c:pt idx="120">
                  <c:v>182</c:v>
                </c:pt>
                <c:pt idx="121">
                  <c:v>183</c:v>
                </c:pt>
                <c:pt idx="122">
                  <c:v>183</c:v>
                </c:pt>
                <c:pt idx="123">
                  <c:v>184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190</c:v>
                </c:pt>
                <c:pt idx="129">
                  <c:v>190</c:v>
                </c:pt>
                <c:pt idx="130">
                  <c:v>194</c:v>
                </c:pt>
                <c:pt idx="131">
                  <c:v>197</c:v>
                </c:pt>
                <c:pt idx="132">
                  <c:v>198</c:v>
                </c:pt>
                <c:pt idx="133">
                  <c:v>202</c:v>
                </c:pt>
                <c:pt idx="134">
                  <c:v>206</c:v>
                </c:pt>
                <c:pt idx="135">
                  <c:v>206</c:v>
                </c:pt>
                <c:pt idx="136">
                  <c:v>208</c:v>
                </c:pt>
                <c:pt idx="137">
                  <c:v>215</c:v>
                </c:pt>
                <c:pt idx="138">
                  <c:v>216</c:v>
                </c:pt>
                <c:pt idx="139">
                  <c:v>217</c:v>
                </c:pt>
                <c:pt idx="140">
                  <c:v>217</c:v>
                </c:pt>
                <c:pt idx="141">
                  <c:v>217</c:v>
                </c:pt>
                <c:pt idx="142">
                  <c:v>218</c:v>
                </c:pt>
                <c:pt idx="143">
                  <c:v>221</c:v>
                </c:pt>
                <c:pt idx="144">
                  <c:v>222</c:v>
                </c:pt>
                <c:pt idx="145">
                  <c:v>224</c:v>
                </c:pt>
                <c:pt idx="146">
                  <c:v>227</c:v>
                </c:pt>
                <c:pt idx="147">
                  <c:v>227</c:v>
                </c:pt>
                <c:pt idx="148">
                  <c:v>228</c:v>
                </c:pt>
                <c:pt idx="149">
                  <c:v>228</c:v>
                </c:pt>
                <c:pt idx="150">
                  <c:v>228</c:v>
                </c:pt>
                <c:pt idx="151">
                  <c:v>229</c:v>
                </c:pt>
                <c:pt idx="152">
                  <c:v>230</c:v>
                </c:pt>
                <c:pt idx="153">
                  <c:v>232</c:v>
                </c:pt>
                <c:pt idx="154">
                  <c:v>233</c:v>
                </c:pt>
                <c:pt idx="155">
                  <c:v>237</c:v>
                </c:pt>
                <c:pt idx="156">
                  <c:v>238</c:v>
                </c:pt>
                <c:pt idx="157">
                  <c:v>238</c:v>
                </c:pt>
                <c:pt idx="158">
                  <c:v>238</c:v>
                </c:pt>
                <c:pt idx="159">
                  <c:v>240</c:v>
                </c:pt>
                <c:pt idx="160">
                  <c:v>241</c:v>
                </c:pt>
                <c:pt idx="161">
                  <c:v>247</c:v>
                </c:pt>
                <c:pt idx="162">
                  <c:v>248</c:v>
                </c:pt>
                <c:pt idx="163">
                  <c:v>250</c:v>
                </c:pt>
                <c:pt idx="164">
                  <c:v>251</c:v>
                </c:pt>
                <c:pt idx="165">
                  <c:v>251</c:v>
                </c:pt>
                <c:pt idx="166">
                  <c:v>251</c:v>
                </c:pt>
                <c:pt idx="167">
                  <c:v>252</c:v>
                </c:pt>
                <c:pt idx="168">
                  <c:v>253</c:v>
                </c:pt>
                <c:pt idx="169">
                  <c:v>254</c:v>
                </c:pt>
                <c:pt idx="170">
                  <c:v>255</c:v>
                </c:pt>
                <c:pt idx="171">
                  <c:v>256</c:v>
                </c:pt>
                <c:pt idx="172">
                  <c:v>257</c:v>
                </c:pt>
                <c:pt idx="173">
                  <c:v>257</c:v>
                </c:pt>
                <c:pt idx="174">
                  <c:v>259</c:v>
                </c:pt>
                <c:pt idx="175">
                  <c:v>260</c:v>
                </c:pt>
                <c:pt idx="176">
                  <c:v>260</c:v>
                </c:pt>
                <c:pt idx="177">
                  <c:v>260</c:v>
                </c:pt>
                <c:pt idx="178">
                  <c:v>263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271</c:v>
                </c:pt>
                <c:pt idx="183">
                  <c:v>275</c:v>
                </c:pt>
                <c:pt idx="184">
                  <c:v>276</c:v>
                </c:pt>
                <c:pt idx="185">
                  <c:v>277</c:v>
                </c:pt>
                <c:pt idx="186">
                  <c:v>277</c:v>
                </c:pt>
                <c:pt idx="187">
                  <c:v>285</c:v>
                </c:pt>
                <c:pt idx="188">
                  <c:v>287</c:v>
                </c:pt>
                <c:pt idx="189">
                  <c:v>287</c:v>
                </c:pt>
                <c:pt idx="190">
                  <c:v>289</c:v>
                </c:pt>
                <c:pt idx="191">
                  <c:v>291</c:v>
                </c:pt>
                <c:pt idx="192">
                  <c:v>296</c:v>
                </c:pt>
                <c:pt idx="193">
                  <c:v>299</c:v>
                </c:pt>
                <c:pt idx="194">
                  <c:v>301</c:v>
                </c:pt>
                <c:pt idx="195">
                  <c:v>303</c:v>
                </c:pt>
                <c:pt idx="196">
                  <c:v>304</c:v>
                </c:pt>
                <c:pt idx="197">
                  <c:v>304</c:v>
                </c:pt>
                <c:pt idx="198">
                  <c:v>307</c:v>
                </c:pt>
                <c:pt idx="199">
                  <c:v>310</c:v>
                </c:pt>
                <c:pt idx="200">
                  <c:v>311</c:v>
                </c:pt>
                <c:pt idx="201">
                  <c:v>311</c:v>
                </c:pt>
                <c:pt idx="202">
                  <c:v>314</c:v>
                </c:pt>
                <c:pt idx="203">
                  <c:v>316</c:v>
                </c:pt>
              </c:numCache>
            </c:numRef>
          </c:xVal>
          <c:yVal>
            <c:numRef>
              <c:f>Correlation!$E$5:$E$208</c:f>
              <c:numCache>
                <c:formatCode>General</c:formatCode>
                <c:ptCount val="204"/>
                <c:pt idx="0">
                  <c:v>5</c:v>
                </c:pt>
                <c:pt idx="1">
                  <c:v>10</c:v>
                </c:pt>
                <c:pt idx="2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3</c:v>
                </c:pt>
                <c:pt idx="7">
                  <c:v>5</c:v>
                </c:pt>
                <c:pt idx="8">
                  <c:v>10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5</c:v>
                </c:pt>
                <c:pt idx="16">
                  <c:v>2</c:v>
                </c:pt>
                <c:pt idx="17">
                  <c:v>8</c:v>
                </c:pt>
                <c:pt idx="18">
                  <c:v>6</c:v>
                </c:pt>
                <c:pt idx="19">
                  <c:v>10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9</c:v>
                </c:pt>
                <c:pt idx="25">
                  <c:v>3</c:v>
                </c:pt>
                <c:pt idx="26">
                  <c:v>3</c:v>
                </c:pt>
                <c:pt idx="27">
                  <c:v>9</c:v>
                </c:pt>
                <c:pt idx="28">
                  <c:v>4</c:v>
                </c:pt>
                <c:pt idx="29">
                  <c:v>15</c:v>
                </c:pt>
                <c:pt idx="30">
                  <c:v>20</c:v>
                </c:pt>
                <c:pt idx="31">
                  <c:v>13</c:v>
                </c:pt>
                <c:pt idx="32">
                  <c:v>13</c:v>
                </c:pt>
                <c:pt idx="33">
                  <c:v>20</c:v>
                </c:pt>
                <c:pt idx="34">
                  <c:v>16</c:v>
                </c:pt>
                <c:pt idx="35">
                  <c:v>13</c:v>
                </c:pt>
                <c:pt idx="36">
                  <c:v>19</c:v>
                </c:pt>
                <c:pt idx="37">
                  <c:v>18</c:v>
                </c:pt>
                <c:pt idx="38">
                  <c:v>13</c:v>
                </c:pt>
                <c:pt idx="39">
                  <c:v>13</c:v>
                </c:pt>
                <c:pt idx="40">
                  <c:v>18</c:v>
                </c:pt>
                <c:pt idx="41">
                  <c:v>12</c:v>
                </c:pt>
                <c:pt idx="42">
                  <c:v>12</c:v>
                </c:pt>
                <c:pt idx="43">
                  <c:v>19</c:v>
                </c:pt>
                <c:pt idx="44">
                  <c:v>12</c:v>
                </c:pt>
                <c:pt idx="45">
                  <c:v>19</c:v>
                </c:pt>
                <c:pt idx="46">
                  <c:v>10</c:v>
                </c:pt>
                <c:pt idx="47">
                  <c:v>18</c:v>
                </c:pt>
                <c:pt idx="48">
                  <c:v>16</c:v>
                </c:pt>
                <c:pt idx="49">
                  <c:v>12</c:v>
                </c:pt>
                <c:pt idx="50">
                  <c:v>17</c:v>
                </c:pt>
                <c:pt idx="51">
                  <c:v>11</c:v>
                </c:pt>
                <c:pt idx="52">
                  <c:v>18</c:v>
                </c:pt>
                <c:pt idx="53">
                  <c:v>18</c:v>
                </c:pt>
                <c:pt idx="54">
                  <c:v>12</c:v>
                </c:pt>
                <c:pt idx="55">
                  <c:v>16</c:v>
                </c:pt>
                <c:pt idx="56">
                  <c:v>13</c:v>
                </c:pt>
                <c:pt idx="57">
                  <c:v>15</c:v>
                </c:pt>
                <c:pt idx="58">
                  <c:v>15</c:v>
                </c:pt>
                <c:pt idx="59">
                  <c:v>12</c:v>
                </c:pt>
                <c:pt idx="60">
                  <c:v>19</c:v>
                </c:pt>
                <c:pt idx="61">
                  <c:v>23</c:v>
                </c:pt>
                <c:pt idx="62">
                  <c:v>21</c:v>
                </c:pt>
                <c:pt idx="63">
                  <c:v>24</c:v>
                </c:pt>
                <c:pt idx="64">
                  <c:v>14</c:v>
                </c:pt>
                <c:pt idx="65">
                  <c:v>16</c:v>
                </c:pt>
                <c:pt idx="66">
                  <c:v>12</c:v>
                </c:pt>
                <c:pt idx="67">
                  <c:v>24</c:v>
                </c:pt>
                <c:pt idx="68">
                  <c:v>13</c:v>
                </c:pt>
                <c:pt idx="69">
                  <c:v>22</c:v>
                </c:pt>
                <c:pt idx="70">
                  <c:v>12</c:v>
                </c:pt>
                <c:pt idx="71">
                  <c:v>21</c:v>
                </c:pt>
                <c:pt idx="72">
                  <c:v>22</c:v>
                </c:pt>
                <c:pt idx="73">
                  <c:v>12</c:v>
                </c:pt>
                <c:pt idx="74">
                  <c:v>21</c:v>
                </c:pt>
                <c:pt idx="75">
                  <c:v>14</c:v>
                </c:pt>
                <c:pt idx="76">
                  <c:v>17</c:v>
                </c:pt>
                <c:pt idx="77">
                  <c:v>14</c:v>
                </c:pt>
                <c:pt idx="78">
                  <c:v>13</c:v>
                </c:pt>
                <c:pt idx="79">
                  <c:v>13</c:v>
                </c:pt>
                <c:pt idx="80">
                  <c:v>19</c:v>
                </c:pt>
                <c:pt idx="81">
                  <c:v>15</c:v>
                </c:pt>
                <c:pt idx="82">
                  <c:v>19</c:v>
                </c:pt>
                <c:pt idx="83">
                  <c:v>20</c:v>
                </c:pt>
                <c:pt idx="84">
                  <c:v>13</c:v>
                </c:pt>
                <c:pt idx="85">
                  <c:v>13</c:v>
                </c:pt>
                <c:pt idx="86">
                  <c:v>14</c:v>
                </c:pt>
                <c:pt idx="87">
                  <c:v>12</c:v>
                </c:pt>
                <c:pt idx="88">
                  <c:v>18</c:v>
                </c:pt>
                <c:pt idx="89">
                  <c:v>19</c:v>
                </c:pt>
                <c:pt idx="90">
                  <c:v>15</c:v>
                </c:pt>
                <c:pt idx="91">
                  <c:v>17</c:v>
                </c:pt>
                <c:pt idx="92">
                  <c:v>20</c:v>
                </c:pt>
                <c:pt idx="93">
                  <c:v>18</c:v>
                </c:pt>
                <c:pt idx="94">
                  <c:v>15</c:v>
                </c:pt>
                <c:pt idx="95">
                  <c:v>22</c:v>
                </c:pt>
                <c:pt idx="96">
                  <c:v>17</c:v>
                </c:pt>
                <c:pt idx="97">
                  <c:v>18</c:v>
                </c:pt>
                <c:pt idx="98">
                  <c:v>12</c:v>
                </c:pt>
                <c:pt idx="99">
                  <c:v>13</c:v>
                </c:pt>
                <c:pt idx="100">
                  <c:v>18</c:v>
                </c:pt>
                <c:pt idx="101">
                  <c:v>24</c:v>
                </c:pt>
                <c:pt idx="102">
                  <c:v>15</c:v>
                </c:pt>
                <c:pt idx="103">
                  <c:v>20</c:v>
                </c:pt>
                <c:pt idx="104">
                  <c:v>16</c:v>
                </c:pt>
                <c:pt idx="105">
                  <c:v>13</c:v>
                </c:pt>
                <c:pt idx="106">
                  <c:v>13</c:v>
                </c:pt>
                <c:pt idx="107">
                  <c:v>24</c:v>
                </c:pt>
                <c:pt idx="108">
                  <c:v>14</c:v>
                </c:pt>
                <c:pt idx="109">
                  <c:v>18</c:v>
                </c:pt>
                <c:pt idx="110">
                  <c:v>21</c:v>
                </c:pt>
                <c:pt idx="111">
                  <c:v>14</c:v>
                </c:pt>
                <c:pt idx="112">
                  <c:v>17</c:v>
                </c:pt>
                <c:pt idx="113">
                  <c:v>13</c:v>
                </c:pt>
                <c:pt idx="114">
                  <c:v>23</c:v>
                </c:pt>
                <c:pt idx="115">
                  <c:v>16</c:v>
                </c:pt>
                <c:pt idx="116">
                  <c:v>22</c:v>
                </c:pt>
                <c:pt idx="117">
                  <c:v>17</c:v>
                </c:pt>
                <c:pt idx="118">
                  <c:v>12</c:v>
                </c:pt>
                <c:pt idx="119">
                  <c:v>16</c:v>
                </c:pt>
                <c:pt idx="120">
                  <c:v>13</c:v>
                </c:pt>
                <c:pt idx="121">
                  <c:v>13</c:v>
                </c:pt>
                <c:pt idx="122">
                  <c:v>24</c:v>
                </c:pt>
                <c:pt idx="123">
                  <c:v>13</c:v>
                </c:pt>
                <c:pt idx="124">
                  <c:v>21</c:v>
                </c:pt>
                <c:pt idx="125">
                  <c:v>14</c:v>
                </c:pt>
                <c:pt idx="126">
                  <c:v>16</c:v>
                </c:pt>
                <c:pt idx="127">
                  <c:v>15</c:v>
                </c:pt>
                <c:pt idx="128">
                  <c:v>24</c:v>
                </c:pt>
                <c:pt idx="129">
                  <c:v>16</c:v>
                </c:pt>
                <c:pt idx="130">
                  <c:v>22</c:v>
                </c:pt>
                <c:pt idx="131">
                  <c:v>19</c:v>
                </c:pt>
                <c:pt idx="132">
                  <c:v>13</c:v>
                </c:pt>
                <c:pt idx="133">
                  <c:v>22</c:v>
                </c:pt>
                <c:pt idx="134">
                  <c:v>24</c:v>
                </c:pt>
                <c:pt idx="135">
                  <c:v>17</c:v>
                </c:pt>
                <c:pt idx="136">
                  <c:v>22</c:v>
                </c:pt>
                <c:pt idx="137">
                  <c:v>23</c:v>
                </c:pt>
                <c:pt idx="138">
                  <c:v>15</c:v>
                </c:pt>
                <c:pt idx="139">
                  <c:v>22</c:v>
                </c:pt>
                <c:pt idx="140">
                  <c:v>15</c:v>
                </c:pt>
                <c:pt idx="141">
                  <c:v>18</c:v>
                </c:pt>
                <c:pt idx="142">
                  <c:v>24</c:v>
                </c:pt>
                <c:pt idx="143">
                  <c:v>23</c:v>
                </c:pt>
                <c:pt idx="144">
                  <c:v>21</c:v>
                </c:pt>
                <c:pt idx="145">
                  <c:v>14</c:v>
                </c:pt>
                <c:pt idx="146">
                  <c:v>12</c:v>
                </c:pt>
                <c:pt idx="147">
                  <c:v>17</c:v>
                </c:pt>
                <c:pt idx="148">
                  <c:v>13</c:v>
                </c:pt>
                <c:pt idx="149">
                  <c:v>13</c:v>
                </c:pt>
                <c:pt idx="150">
                  <c:v>19</c:v>
                </c:pt>
                <c:pt idx="151">
                  <c:v>23</c:v>
                </c:pt>
                <c:pt idx="152">
                  <c:v>22</c:v>
                </c:pt>
                <c:pt idx="153">
                  <c:v>17</c:v>
                </c:pt>
                <c:pt idx="154">
                  <c:v>17</c:v>
                </c:pt>
                <c:pt idx="155">
                  <c:v>14</c:v>
                </c:pt>
                <c:pt idx="156">
                  <c:v>20</c:v>
                </c:pt>
                <c:pt idx="157">
                  <c:v>20</c:v>
                </c:pt>
                <c:pt idx="158">
                  <c:v>13</c:v>
                </c:pt>
                <c:pt idx="159">
                  <c:v>18</c:v>
                </c:pt>
                <c:pt idx="160">
                  <c:v>21</c:v>
                </c:pt>
                <c:pt idx="161">
                  <c:v>23</c:v>
                </c:pt>
                <c:pt idx="162">
                  <c:v>18</c:v>
                </c:pt>
                <c:pt idx="163">
                  <c:v>12</c:v>
                </c:pt>
                <c:pt idx="164">
                  <c:v>17</c:v>
                </c:pt>
                <c:pt idx="165">
                  <c:v>23</c:v>
                </c:pt>
                <c:pt idx="166">
                  <c:v>22</c:v>
                </c:pt>
                <c:pt idx="167">
                  <c:v>12</c:v>
                </c:pt>
                <c:pt idx="168">
                  <c:v>22</c:v>
                </c:pt>
                <c:pt idx="169">
                  <c:v>13</c:v>
                </c:pt>
                <c:pt idx="170">
                  <c:v>19</c:v>
                </c:pt>
                <c:pt idx="171">
                  <c:v>22</c:v>
                </c:pt>
                <c:pt idx="172">
                  <c:v>18</c:v>
                </c:pt>
                <c:pt idx="173">
                  <c:v>19</c:v>
                </c:pt>
                <c:pt idx="174">
                  <c:v>14</c:v>
                </c:pt>
                <c:pt idx="175">
                  <c:v>17</c:v>
                </c:pt>
                <c:pt idx="176">
                  <c:v>13</c:v>
                </c:pt>
                <c:pt idx="177">
                  <c:v>16</c:v>
                </c:pt>
                <c:pt idx="178">
                  <c:v>12</c:v>
                </c:pt>
                <c:pt idx="179">
                  <c:v>15</c:v>
                </c:pt>
                <c:pt idx="180">
                  <c:v>14</c:v>
                </c:pt>
                <c:pt idx="181">
                  <c:v>22</c:v>
                </c:pt>
                <c:pt idx="182">
                  <c:v>23</c:v>
                </c:pt>
                <c:pt idx="183">
                  <c:v>15</c:v>
                </c:pt>
                <c:pt idx="184">
                  <c:v>17</c:v>
                </c:pt>
                <c:pt idx="185">
                  <c:v>23</c:v>
                </c:pt>
                <c:pt idx="186">
                  <c:v>17</c:v>
                </c:pt>
                <c:pt idx="187">
                  <c:v>21</c:v>
                </c:pt>
                <c:pt idx="188">
                  <c:v>24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15</c:v>
                </c:pt>
                <c:pt idx="193">
                  <c:v>14</c:v>
                </c:pt>
                <c:pt idx="194">
                  <c:v>14</c:v>
                </c:pt>
                <c:pt idx="195">
                  <c:v>19</c:v>
                </c:pt>
                <c:pt idx="196">
                  <c:v>20</c:v>
                </c:pt>
                <c:pt idx="197">
                  <c:v>24</c:v>
                </c:pt>
                <c:pt idx="198">
                  <c:v>16</c:v>
                </c:pt>
                <c:pt idx="199">
                  <c:v>15</c:v>
                </c:pt>
                <c:pt idx="200">
                  <c:v>15</c:v>
                </c:pt>
                <c:pt idx="201">
                  <c:v>20</c:v>
                </c:pt>
                <c:pt idx="202">
                  <c:v>15</c:v>
                </c:pt>
                <c:pt idx="20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9-4AA6-83D7-86D6AEA84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4112"/>
        <c:axId val="1199719392"/>
      </c:scatterChart>
      <c:valAx>
        <c:axId val="12022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19392"/>
        <c:crosses val="autoZero"/>
        <c:crossBetween val="midCat"/>
      </c:valAx>
      <c:valAx>
        <c:axId val="11997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4AB4DEC0-706F-4038-A8F4-B234C66E9558}" formatIdx="0">
          <cx:tx>
            <cx:txData>
              <cx:f>_xlchart.v1.0</cx:f>
              <cx:v>X</cx:v>
            </cx:txData>
          </cx:tx>
          <cx:dataId val="0"/>
          <cx:layoutPr>
            <cx:binning intervalClosed="r"/>
          </cx:layoutPr>
        </cx:series>
        <cx:series layoutId="clusteredColumn" hidden="1" uniqueId="{C39C449D-6825-4158-B4B3-5A185B42FFF4}" formatIdx="1">
          <cx:tx>
            <cx:txData>
              <cx:f>_xlchart.v1.2</cx:f>
              <cx:v>Y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.xml"/><Relationship Id="rId1" Type="http://schemas.openxmlformats.org/officeDocument/2006/relationships/image" Target="../media/image5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8</xdr:row>
      <xdr:rowOff>160020</xdr:rowOff>
    </xdr:from>
    <xdr:to>
      <xdr:col>6</xdr:col>
      <xdr:colOff>215002</xdr:colOff>
      <xdr:row>12</xdr:row>
      <xdr:rowOff>123738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E0C46F-9D1C-E17C-AD18-778BADEC2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" y="891540"/>
          <a:ext cx="2104762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35</xdr:row>
      <xdr:rowOff>0</xdr:rowOff>
    </xdr:from>
    <xdr:to>
      <xdr:col>7</xdr:col>
      <xdr:colOff>441960</xdr:colOff>
      <xdr:row>38</xdr:row>
      <xdr:rowOff>51360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D4336E-4E18-78CF-9253-1CF161F51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" y="2377440"/>
          <a:ext cx="2987040" cy="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175261</xdr:colOff>
      <xdr:row>39</xdr:row>
      <xdr:rowOff>1525</xdr:rowOff>
    </xdr:from>
    <xdr:to>
      <xdr:col>9</xdr:col>
      <xdr:colOff>228600</xdr:colOff>
      <xdr:row>45</xdr:row>
      <xdr:rowOff>83820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3C4975-4509-DD42-6748-C0BE35FEA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014"/>
        <a:stretch/>
      </xdr:blipFill>
      <xdr:spPr>
        <a:xfrm>
          <a:off x="1394461" y="7133845"/>
          <a:ext cx="4320539" cy="1179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45</xdr:row>
      <xdr:rowOff>152400</xdr:rowOff>
    </xdr:from>
    <xdr:to>
      <xdr:col>5</xdr:col>
      <xdr:colOff>370889</xdr:colOff>
      <xdr:row>47</xdr:row>
      <xdr:rowOff>22860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0CBBDD-6994-2944-ED07-66D402F7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1660" y="8382000"/>
          <a:ext cx="1567229" cy="236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37</xdr:row>
      <xdr:rowOff>38100</xdr:rowOff>
    </xdr:from>
    <xdr:to>
      <xdr:col>8</xdr:col>
      <xdr:colOff>612601</xdr:colOff>
      <xdr:row>54</xdr:row>
      <xdr:rowOff>3165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74939-6539-8CEE-2C12-508D2FFD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6804660"/>
          <a:ext cx="6006259" cy="3074025"/>
        </a:xfrm>
        <a:prstGeom prst="rect">
          <a:avLst/>
        </a:prstGeom>
      </xdr:spPr>
    </xdr:pic>
    <xdr:clientData/>
  </xdr:twoCellAnchor>
  <xdr:twoCellAnchor>
    <xdr:from>
      <xdr:col>15</xdr:col>
      <xdr:colOff>120128</xdr:colOff>
      <xdr:row>20</xdr:row>
      <xdr:rowOff>163831</xdr:rowOff>
    </xdr:from>
    <xdr:to>
      <xdr:col>25</xdr:col>
      <xdr:colOff>344524</xdr:colOff>
      <xdr:row>38</xdr:row>
      <xdr:rowOff>75991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03460-04C1-9D60-F740-9D2684551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495300</xdr:colOff>
      <xdr:row>2</xdr:row>
      <xdr:rowOff>60960</xdr:rowOff>
    </xdr:from>
    <xdr:to>
      <xdr:col>10</xdr:col>
      <xdr:colOff>47631</xdr:colOff>
      <xdr:row>25</xdr:row>
      <xdr:rowOff>130426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373586-3A62-4190-BFB2-B0A63D99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26720"/>
          <a:ext cx="6400800" cy="4275706"/>
        </a:xfrm>
        <a:prstGeom prst="rect">
          <a:avLst/>
        </a:prstGeom>
      </xdr:spPr>
    </xdr:pic>
    <xdr:clientData/>
  </xdr:twoCellAnchor>
  <xdr:twoCellAnchor>
    <xdr:from>
      <xdr:col>15</xdr:col>
      <xdr:colOff>167491</xdr:colOff>
      <xdr:row>38</xdr:row>
      <xdr:rowOff>107353</xdr:rowOff>
    </xdr:from>
    <xdr:to>
      <xdr:col>25</xdr:col>
      <xdr:colOff>349320</xdr:colOff>
      <xdr:row>53</xdr:row>
      <xdr:rowOff>107353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9C819-BA97-8826-5EE3-61556E9D0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121228</xdr:colOff>
      <xdr:row>65</xdr:row>
      <xdr:rowOff>51955</xdr:rowOff>
    </xdr:from>
    <xdr:to>
      <xdr:col>43</xdr:col>
      <xdr:colOff>242455</xdr:colOff>
      <xdr:row>105</xdr:row>
      <xdr:rowOff>25111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204066-B076-48D8-8B0D-194F27691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277308</xdr:colOff>
      <xdr:row>2</xdr:row>
      <xdr:rowOff>76200</xdr:rowOff>
    </xdr:from>
    <xdr:to>
      <xdr:col>14</xdr:col>
      <xdr:colOff>121920</xdr:colOff>
      <xdr:row>23</xdr:row>
      <xdr:rowOff>92583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18841A-77D3-1B17-BB86-893E302A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308" y="441960"/>
          <a:ext cx="8379012" cy="3856863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24</xdr:row>
      <xdr:rowOff>121920</xdr:rowOff>
    </xdr:from>
    <xdr:to>
      <xdr:col>14</xdr:col>
      <xdr:colOff>170578</xdr:colOff>
      <xdr:row>38</xdr:row>
      <xdr:rowOff>157716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B5BEAB-D3FC-C4FB-05D0-53D57E66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" y="4511040"/>
          <a:ext cx="8377318" cy="2596116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4</xdr:row>
      <xdr:rowOff>175260</xdr:rowOff>
    </xdr:from>
    <xdr:to>
      <xdr:col>25</xdr:col>
      <xdr:colOff>368177</xdr:colOff>
      <xdr:row>20</xdr:row>
      <xdr:rowOff>148841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872DFF-092B-74C5-75F0-B765C8CF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1380" y="906780"/>
          <a:ext cx="8376797" cy="28996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403860</xdr:colOff>
      <xdr:row>181</xdr:row>
      <xdr:rowOff>57150</xdr:rowOff>
    </xdr:from>
    <xdr:to>
      <xdr:col>18</xdr:col>
      <xdr:colOff>99060</xdr:colOff>
      <xdr:row>196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16169-9F7F-88AC-74F4-C785E2B4E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525780</xdr:colOff>
      <xdr:row>7</xdr:row>
      <xdr:rowOff>91440</xdr:rowOff>
    </xdr:from>
    <xdr:to>
      <xdr:col>36</xdr:col>
      <xdr:colOff>369519</xdr:colOff>
      <xdr:row>17</xdr:row>
      <xdr:rowOff>176926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36DE5-B44D-3052-6104-F56C6C3F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4740" y="1371600"/>
          <a:ext cx="15647619" cy="1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449580</xdr:colOff>
      <xdr:row>18</xdr:row>
      <xdr:rowOff>60960</xdr:rowOff>
    </xdr:from>
    <xdr:to>
      <xdr:col>36</xdr:col>
      <xdr:colOff>474271</xdr:colOff>
      <xdr:row>61</xdr:row>
      <xdr:rowOff>130453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9F81CB-167E-4529-0725-B86C647E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8540" y="3352800"/>
          <a:ext cx="15828571" cy="7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50</xdr:row>
      <xdr:rowOff>95250</xdr:rowOff>
    </xdr:from>
    <xdr:to>
      <xdr:col>11</xdr:col>
      <xdr:colOff>541020</xdr:colOff>
      <xdr:row>65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5D7F92-605B-0B37-6FA7-27C19CCC49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4620" y="9239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114300</xdr:colOff>
      <xdr:row>4</xdr:row>
      <xdr:rowOff>84718</xdr:rowOff>
    </xdr:from>
    <xdr:to>
      <xdr:col>19</xdr:col>
      <xdr:colOff>118683</xdr:colOff>
      <xdr:row>27</xdr:row>
      <xdr:rowOff>58293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B36070-CD85-E77A-2EA5-73E51306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816238"/>
          <a:ext cx="7319583" cy="4179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384016</xdr:colOff>
      <xdr:row>0</xdr:row>
      <xdr:rowOff>144780</xdr:rowOff>
    </xdr:from>
    <xdr:to>
      <xdr:col>15</xdr:col>
      <xdr:colOff>498117</xdr:colOff>
      <xdr:row>25</xdr:row>
      <xdr:rowOff>6615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6B9FE-F9ED-FA6F-902D-6332FF527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0816" y="144780"/>
          <a:ext cx="4381301" cy="443383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76200</xdr:rowOff>
    </xdr:from>
    <xdr:to>
      <xdr:col>6</xdr:col>
      <xdr:colOff>540377</xdr:colOff>
      <xdr:row>21</xdr:row>
      <xdr:rowOff>32573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CC6D58-0CDC-FB62-FEB1-F5BC12EEA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3002280"/>
          <a:ext cx="2902577" cy="87077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27</xdr:row>
      <xdr:rowOff>30480</xdr:rowOff>
    </xdr:from>
    <xdr:to>
      <xdr:col>12</xdr:col>
      <xdr:colOff>71946</xdr:colOff>
      <xdr:row>46</xdr:row>
      <xdr:rowOff>140109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58B3A2-EF05-7E42-6924-A7E0750A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" y="4968240"/>
          <a:ext cx="6731826" cy="35843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23</xdr:col>
      <xdr:colOff>122133</xdr:colOff>
      <xdr:row>34</xdr:row>
      <xdr:rowOff>85119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565335-26E6-EA44-4552-5A7DC8D5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500"/>
          <a:ext cx="13533333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23</xdr:col>
      <xdr:colOff>93562</xdr:colOff>
      <xdr:row>70</xdr:row>
      <xdr:rowOff>18214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B4459F-DAFD-A6AC-0E21-35649DD1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3504762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23</xdr:col>
      <xdr:colOff>236419</xdr:colOff>
      <xdr:row>97</xdr:row>
      <xdr:rowOff>8905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488C1B-387F-F8A4-B990-6299FB74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0"/>
          <a:ext cx="1364761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21465</xdr:colOff>
      <xdr:row>98</xdr:row>
      <xdr:rowOff>107324</xdr:rowOff>
    </xdr:from>
    <xdr:to>
      <xdr:col>23</xdr:col>
      <xdr:colOff>27407</xdr:colOff>
      <xdr:row>133</xdr:row>
      <xdr:rowOff>53620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5200EB-E822-C48A-B2C8-A492B6E96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211" y="17987493"/>
          <a:ext cx="13464365" cy="6332071"/>
        </a:xfrm>
        <a:prstGeom prst="rect">
          <a:avLst/>
        </a:prstGeom>
      </xdr:spPr>
    </xdr:pic>
    <xdr:clientData/>
  </xdr:twoCellAnchor>
  <xdr:twoCellAnchor editAs="oneCell">
    <xdr:from>
      <xdr:col>1</xdr:col>
      <xdr:colOff>236113</xdr:colOff>
      <xdr:row>139</xdr:row>
      <xdr:rowOff>21465</xdr:rowOff>
    </xdr:from>
    <xdr:to>
      <xdr:col>14</xdr:col>
      <xdr:colOff>378646</xdr:colOff>
      <xdr:row>180</xdr:row>
      <xdr:rowOff>7653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D1338-C40C-C5F7-F30C-3B12CED8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859" y="25382113"/>
          <a:ext cx="8095238" cy="7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23</xdr:col>
      <xdr:colOff>486657</xdr:colOff>
      <xdr:row>202</xdr:row>
      <xdr:rowOff>122415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1A2A29-3443-556C-7A8B-49E74C680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3493" y="33206028"/>
          <a:ext cx="13333333" cy="3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villemin.gerard.free.fr/aMaths/Probabil/Poisson.ht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statisticshowto.com/probability-and-statistics/confidence-interval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1B8-54B5-4876-B72A-CCA5BBABCE12}">
  <dimension ref="B2:Q22"/>
  <sheetViews>
    <sheetView topLeftCell="B1" workbookViewId="0">
      <selection activeCell="O4" sqref="O4"/>
    </sheetView>
  </sheetViews>
  <sheetFormatPr defaultRowHeight="14.4" x14ac:dyDescent="0.3"/>
  <cols>
    <col min="3" max="3" width="15.44140625" customWidth="1"/>
    <col min="14" max="14" width="19.33203125" bestFit="1" customWidth="1"/>
    <col min="15" max="15" width="32.33203125" bestFit="1" customWidth="1"/>
    <col min="16" max="16" width="28.6640625" bestFit="1" customWidth="1"/>
    <col min="17" max="17" width="28.33203125" bestFit="1" customWidth="1"/>
  </cols>
  <sheetData>
    <row r="2" spans="2:17" x14ac:dyDescent="0.3">
      <c r="B2" t="s">
        <v>14</v>
      </c>
      <c r="C2" t="s">
        <v>15</v>
      </c>
      <c r="N2" t="s">
        <v>89</v>
      </c>
      <c r="O2" t="s">
        <v>89</v>
      </c>
      <c r="P2" t="s">
        <v>88</v>
      </c>
      <c r="Q2" t="s">
        <v>88</v>
      </c>
    </row>
    <row r="3" spans="2:17" x14ac:dyDescent="0.3">
      <c r="C3" s="2" t="s">
        <v>16</v>
      </c>
      <c r="N3" t="s">
        <v>95</v>
      </c>
      <c r="O3" t="s">
        <v>96</v>
      </c>
      <c r="P3" t="s">
        <v>95</v>
      </c>
      <c r="Q3" t="s">
        <v>96</v>
      </c>
    </row>
    <row r="4" spans="2:17" x14ac:dyDescent="0.3">
      <c r="N4" t="s">
        <v>90</v>
      </c>
      <c r="O4" s="1" t="s">
        <v>93</v>
      </c>
      <c r="P4" t="s">
        <v>91</v>
      </c>
      <c r="Q4" t="s">
        <v>97</v>
      </c>
    </row>
    <row r="5" spans="2:17" x14ac:dyDescent="0.3">
      <c r="B5" t="s">
        <v>17</v>
      </c>
      <c r="N5" t="s">
        <v>92</v>
      </c>
      <c r="O5" t="s">
        <v>94</v>
      </c>
      <c r="P5" t="s">
        <v>92</v>
      </c>
      <c r="Q5" t="s">
        <v>98</v>
      </c>
    </row>
    <row r="6" spans="2:17" x14ac:dyDescent="0.3">
      <c r="B6" t="s">
        <v>18</v>
      </c>
    </row>
    <row r="9" spans="2:17" x14ac:dyDescent="0.3">
      <c r="B9" t="s">
        <v>19</v>
      </c>
    </row>
    <row r="10" spans="2:17" x14ac:dyDescent="0.3">
      <c r="B10" t="s">
        <v>127</v>
      </c>
    </row>
    <row r="11" spans="2:17" x14ac:dyDescent="0.3">
      <c r="B11" t="s">
        <v>20</v>
      </c>
    </row>
    <row r="12" spans="2:17" x14ac:dyDescent="0.3">
      <c r="B12" t="s">
        <v>128</v>
      </c>
    </row>
    <row r="16" spans="2:17" x14ac:dyDescent="0.3">
      <c r="B16" t="s">
        <v>21</v>
      </c>
    </row>
    <row r="19" spans="2:4" x14ac:dyDescent="0.3">
      <c r="B19" t="s">
        <v>22</v>
      </c>
    </row>
    <row r="20" spans="2:4" x14ac:dyDescent="0.3">
      <c r="B20" t="s">
        <v>23</v>
      </c>
      <c r="D20" t="s">
        <v>24</v>
      </c>
    </row>
    <row r="21" spans="2:4" x14ac:dyDescent="0.3">
      <c r="D21" t="s">
        <v>26</v>
      </c>
    </row>
    <row r="22" spans="2:4" x14ac:dyDescent="0.3">
      <c r="D22" s="2" t="s">
        <v>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51A7A-6452-4C3E-9FD0-44756A94826D}">
  <dimension ref="B3:Q90"/>
  <sheetViews>
    <sheetView showGridLines="0" topLeftCell="A57" workbookViewId="0">
      <selection activeCell="L69" sqref="L69"/>
    </sheetView>
  </sheetViews>
  <sheetFormatPr defaultRowHeight="14.4" x14ac:dyDescent="0.3"/>
  <cols>
    <col min="11" max="13" width="11.6640625" customWidth="1"/>
    <col min="14" max="16" width="15.6640625" customWidth="1"/>
  </cols>
  <sheetData>
    <row r="3" spans="2:15" x14ac:dyDescent="0.3">
      <c r="B3" t="s">
        <v>0</v>
      </c>
    </row>
    <row r="9" spans="2:15" x14ac:dyDescent="0.3">
      <c r="O9" s="8"/>
    </row>
    <row r="10" spans="2:15" x14ac:dyDescent="0.3">
      <c r="B10" s="1" t="s">
        <v>1</v>
      </c>
      <c r="I10" t="s">
        <v>2</v>
      </c>
      <c r="O10" s="8"/>
    </row>
    <row r="11" spans="2:15" x14ac:dyDescent="0.3">
      <c r="I11" t="s">
        <v>3</v>
      </c>
      <c r="O11" s="8"/>
    </row>
    <row r="12" spans="2:15" x14ac:dyDescent="0.3">
      <c r="I12" t="s">
        <v>4</v>
      </c>
      <c r="O12" s="8"/>
    </row>
    <row r="13" spans="2:15" x14ac:dyDescent="0.3">
      <c r="I13" t="s">
        <v>13</v>
      </c>
      <c r="O13" s="8"/>
    </row>
    <row r="14" spans="2:15" x14ac:dyDescent="0.3">
      <c r="I14" t="s">
        <v>27</v>
      </c>
      <c r="O14" s="8"/>
    </row>
    <row r="15" spans="2:15" x14ac:dyDescent="0.3">
      <c r="O15" s="8"/>
    </row>
    <row r="16" spans="2:15" x14ac:dyDescent="0.3">
      <c r="O16" s="8"/>
    </row>
    <row r="17" spans="2:15" x14ac:dyDescent="0.3">
      <c r="B17" s="1" t="s">
        <v>12</v>
      </c>
      <c r="E17" t="s">
        <v>6</v>
      </c>
      <c r="O17" s="8"/>
    </row>
    <row r="18" spans="2:15" x14ac:dyDescent="0.3">
      <c r="E18" t="s">
        <v>7</v>
      </c>
      <c r="O18" s="8"/>
    </row>
    <row r="19" spans="2:15" x14ac:dyDescent="0.3">
      <c r="O19" s="8"/>
    </row>
    <row r="20" spans="2:15" x14ac:dyDescent="0.3">
      <c r="E20" t="s">
        <v>8</v>
      </c>
      <c r="O20" s="8"/>
    </row>
    <row r="21" spans="2:15" x14ac:dyDescent="0.3">
      <c r="E21" t="s">
        <v>9</v>
      </c>
      <c r="O21" s="8"/>
    </row>
    <row r="22" spans="2:15" x14ac:dyDescent="0.3">
      <c r="O22" s="8"/>
    </row>
    <row r="23" spans="2:15" x14ac:dyDescent="0.3">
      <c r="E23" t="s">
        <v>10</v>
      </c>
      <c r="O23" s="8"/>
    </row>
    <row r="24" spans="2:15" x14ac:dyDescent="0.3">
      <c r="E24" t="s">
        <v>11</v>
      </c>
      <c r="O24" s="8"/>
    </row>
    <row r="25" spans="2:15" x14ac:dyDescent="0.3">
      <c r="O25" s="8"/>
    </row>
    <row r="26" spans="2:15" x14ac:dyDescent="0.3">
      <c r="O26" s="8"/>
    </row>
    <row r="27" spans="2:15" x14ac:dyDescent="0.3">
      <c r="O27" s="8"/>
    </row>
    <row r="28" spans="2:15" x14ac:dyDescent="0.3">
      <c r="O28" s="8"/>
    </row>
    <row r="29" spans="2:15" x14ac:dyDescent="0.3">
      <c r="O29" s="8"/>
    </row>
    <row r="30" spans="2:15" x14ac:dyDescent="0.3">
      <c r="O30" s="8"/>
    </row>
    <row r="31" spans="2:15" x14ac:dyDescent="0.3">
      <c r="O31" s="8"/>
    </row>
    <row r="36" spans="2:16" x14ac:dyDescent="0.3">
      <c r="K36" t="s">
        <v>28</v>
      </c>
    </row>
    <row r="37" spans="2:16" x14ac:dyDescent="0.3">
      <c r="B37" s="1" t="s">
        <v>5</v>
      </c>
      <c r="K37" t="s">
        <v>29</v>
      </c>
    </row>
    <row r="38" spans="2:16" x14ac:dyDescent="0.3">
      <c r="K38" t="s">
        <v>31</v>
      </c>
    </row>
    <row r="39" spans="2:16" x14ac:dyDescent="0.3">
      <c r="K39" t="s">
        <v>32</v>
      </c>
    </row>
    <row r="40" spans="2:16" x14ac:dyDescent="0.3">
      <c r="K40" s="2" t="s">
        <v>33</v>
      </c>
      <c r="P40" s="2" t="s">
        <v>34</v>
      </c>
    </row>
    <row r="41" spans="2:16" x14ac:dyDescent="0.3">
      <c r="K41" t="s">
        <v>35</v>
      </c>
      <c r="M41">
        <f>3.5^2</f>
        <v>12.25</v>
      </c>
    </row>
    <row r="42" spans="2:16" x14ac:dyDescent="0.3">
      <c r="K42" s="2" t="s">
        <v>36</v>
      </c>
      <c r="M42" s="4">
        <f>(91/6)-M41</f>
        <v>2.9166666666666661</v>
      </c>
      <c r="N42" s="2" t="s">
        <v>37</v>
      </c>
    </row>
    <row r="46" spans="2:16" x14ac:dyDescent="0.3">
      <c r="K46" s="7" t="s">
        <v>39</v>
      </c>
      <c r="L46" s="7" t="s">
        <v>104</v>
      </c>
      <c r="M46" s="7" t="s">
        <v>40</v>
      </c>
      <c r="P46" s="5"/>
    </row>
    <row r="47" spans="2:16" x14ac:dyDescent="0.3">
      <c r="C47" s="3" t="s">
        <v>30</v>
      </c>
      <c r="K47">
        <v>1</v>
      </c>
      <c r="L47">
        <f>K47-$K$53</f>
        <v>-2.5</v>
      </c>
      <c r="M47">
        <f>L47^2</f>
        <v>6.25</v>
      </c>
      <c r="O47" t="s">
        <v>116</v>
      </c>
      <c r="P47" s="36">
        <f>M53</f>
        <v>2.9166666666666665</v>
      </c>
    </row>
    <row r="48" spans="2:16" x14ac:dyDescent="0.3">
      <c r="K48">
        <v>2</v>
      </c>
      <c r="L48">
        <f t="shared" ref="L48:L52" si="0">K48-$K$53</f>
        <v>-1.5</v>
      </c>
      <c r="M48">
        <f t="shared" ref="M48:M52" si="1">L48^2</f>
        <v>2.25</v>
      </c>
      <c r="O48" t="s">
        <v>103</v>
      </c>
      <c r="P48" s="6">
        <f>SQRT(P47)</f>
        <v>1.707825127659933</v>
      </c>
    </row>
    <row r="49" spans="2:17" x14ac:dyDescent="0.3">
      <c r="K49">
        <v>3</v>
      </c>
      <c r="L49">
        <f t="shared" si="0"/>
        <v>-0.5</v>
      </c>
      <c r="M49">
        <f t="shared" si="1"/>
        <v>0.25</v>
      </c>
    </row>
    <row r="50" spans="2:17" x14ac:dyDescent="0.3">
      <c r="K50">
        <v>4</v>
      </c>
      <c r="L50">
        <f t="shared" si="0"/>
        <v>0.5</v>
      </c>
      <c r="M50">
        <f t="shared" si="1"/>
        <v>0.25</v>
      </c>
    </row>
    <row r="51" spans="2:17" x14ac:dyDescent="0.3">
      <c r="K51">
        <v>5</v>
      </c>
      <c r="L51">
        <f t="shared" si="0"/>
        <v>1.5</v>
      </c>
      <c r="M51">
        <f t="shared" si="1"/>
        <v>2.25</v>
      </c>
    </row>
    <row r="52" spans="2:17" x14ac:dyDescent="0.3">
      <c r="K52">
        <v>6</v>
      </c>
      <c r="L52">
        <f t="shared" si="0"/>
        <v>2.5</v>
      </c>
      <c r="M52">
        <f t="shared" si="1"/>
        <v>6.25</v>
      </c>
    </row>
    <row r="53" spans="2:17" x14ac:dyDescent="0.3">
      <c r="J53" t="s">
        <v>114</v>
      </c>
      <c r="K53" s="15">
        <f>AVERAGE(K47:K52)</f>
        <v>3.5</v>
      </c>
      <c r="L53" s="37" t="s">
        <v>115</v>
      </c>
      <c r="M53" s="37">
        <f>AVERAGE(M47:M52)</f>
        <v>2.9166666666666665</v>
      </c>
    </row>
    <row r="54" spans="2:17" x14ac:dyDescent="0.3">
      <c r="B54" s="1" t="s">
        <v>38</v>
      </c>
      <c r="D54" s="2" t="s">
        <v>41</v>
      </c>
    </row>
    <row r="58" spans="2:17" x14ac:dyDescent="0.3">
      <c r="D58" s="33" t="s">
        <v>118</v>
      </c>
      <c r="E58" s="33"/>
      <c r="K58" t="s">
        <v>121</v>
      </c>
    </row>
    <row r="59" spans="2:17" x14ac:dyDescent="0.3">
      <c r="K59" s="33" t="s">
        <v>119</v>
      </c>
      <c r="L59" s="33"/>
      <c r="N59" s="33" t="s">
        <v>120</v>
      </c>
      <c r="O59" s="33"/>
    </row>
    <row r="61" spans="2:17" x14ac:dyDescent="0.3">
      <c r="D61" t="s">
        <v>100</v>
      </c>
      <c r="E61" t="s">
        <v>101</v>
      </c>
      <c r="G61" s="29" t="s">
        <v>104</v>
      </c>
      <c r="H61" s="29" t="s">
        <v>105</v>
      </c>
      <c r="I61" s="31" t="s">
        <v>108</v>
      </c>
      <c r="K61" s="38" t="s">
        <v>123</v>
      </c>
      <c r="L61" s="39">
        <f>I81/D81</f>
        <v>10.784313725490195</v>
      </c>
      <c r="N61" t="s">
        <v>125</v>
      </c>
      <c r="O61" t="s">
        <v>122</v>
      </c>
      <c r="P61" t="s">
        <v>124</v>
      </c>
    </row>
    <row r="62" spans="2:17" x14ac:dyDescent="0.3">
      <c r="B62" s="15" t="s">
        <v>99</v>
      </c>
      <c r="D62">
        <v>1</v>
      </c>
      <c r="E62">
        <v>100</v>
      </c>
      <c r="G62" s="30">
        <f>D62-$D$79</f>
        <v>-8</v>
      </c>
      <c r="H62" s="30">
        <f>E62-$E$79</f>
        <v>-82.35294117647058</v>
      </c>
      <c r="I62" s="32">
        <f>G62*H62</f>
        <v>658.82352941176464</v>
      </c>
      <c r="K62" s="40" t="s">
        <v>122</v>
      </c>
      <c r="L62" s="41">
        <f>E79-(L61*D79)</f>
        <v>85.294117647058826</v>
      </c>
      <c r="N62" s="10">
        <f>D62*$L$61</f>
        <v>10.784313725490195</v>
      </c>
      <c r="O62" s="10">
        <f>$L$62</f>
        <v>85.294117647058826</v>
      </c>
      <c r="P62" s="10">
        <f>N62+O62</f>
        <v>96.078431372549019</v>
      </c>
      <c r="Q62" s="10">
        <f>P62-E62</f>
        <v>-3.9215686274509807</v>
      </c>
    </row>
    <row r="63" spans="2:17" x14ac:dyDescent="0.3">
      <c r="D63">
        <f>+D62+1</f>
        <v>2</v>
      </c>
      <c r="E63">
        <f>E62+10</f>
        <v>110</v>
      </c>
      <c r="G63" s="30">
        <f t="shared" ref="G63:G78" si="2">D63-$D$79</f>
        <v>-7</v>
      </c>
      <c r="H63" s="30">
        <f t="shared" ref="H63:H78" si="3">E63-$E$79</f>
        <v>-72.35294117647058</v>
      </c>
      <c r="I63" s="32">
        <f t="shared" ref="I63:I78" si="4">G63*H63</f>
        <v>506.47058823529403</v>
      </c>
      <c r="N63" s="10">
        <f t="shared" ref="N63:N78" si="5">D63*$L$61</f>
        <v>21.56862745098039</v>
      </c>
      <c r="O63" s="10">
        <f t="shared" ref="O63:O78" si="6">$L$62</f>
        <v>85.294117647058826</v>
      </c>
      <c r="P63" s="10">
        <f t="shared" ref="P63:P78" si="7">N63+O63</f>
        <v>106.86274509803921</v>
      </c>
      <c r="Q63" s="10">
        <f t="shared" ref="Q63:Q78" si="8">P63-E63</f>
        <v>-3.1372549019607874</v>
      </c>
    </row>
    <row r="64" spans="2:17" x14ac:dyDescent="0.3">
      <c r="D64">
        <f t="shared" ref="D64:D78" si="9">+D63+1</f>
        <v>3</v>
      </c>
      <c r="E64">
        <f t="shared" ref="E64:E77" si="10">E63+10</f>
        <v>120</v>
      </c>
      <c r="G64" s="30">
        <f t="shared" si="2"/>
        <v>-6</v>
      </c>
      <c r="H64" s="30">
        <f t="shared" si="3"/>
        <v>-62.35294117647058</v>
      </c>
      <c r="I64" s="32">
        <f t="shared" si="4"/>
        <v>374.11764705882348</v>
      </c>
      <c r="K64" t="s">
        <v>126</v>
      </c>
      <c r="N64" s="10">
        <f t="shared" si="5"/>
        <v>32.352941176470587</v>
      </c>
      <c r="O64" s="10">
        <f t="shared" si="6"/>
        <v>85.294117647058826</v>
      </c>
      <c r="P64" s="10">
        <f t="shared" si="7"/>
        <v>117.64705882352942</v>
      </c>
      <c r="Q64" s="10">
        <f t="shared" si="8"/>
        <v>-2.3529411764705799</v>
      </c>
    </row>
    <row r="65" spans="3:17" x14ac:dyDescent="0.3">
      <c r="D65">
        <f t="shared" si="9"/>
        <v>4</v>
      </c>
      <c r="E65">
        <f t="shared" si="10"/>
        <v>130</v>
      </c>
      <c r="G65" s="30">
        <f t="shared" si="2"/>
        <v>-5</v>
      </c>
      <c r="H65" s="30">
        <f t="shared" si="3"/>
        <v>-52.35294117647058</v>
      </c>
      <c r="I65" s="32">
        <f t="shared" si="4"/>
        <v>261.76470588235293</v>
      </c>
      <c r="N65" s="10">
        <f t="shared" si="5"/>
        <v>43.13725490196078</v>
      </c>
      <c r="O65" s="10">
        <f t="shared" si="6"/>
        <v>85.294117647058826</v>
      </c>
      <c r="P65" s="10">
        <f t="shared" si="7"/>
        <v>128.43137254901961</v>
      </c>
      <c r="Q65" s="10">
        <f t="shared" si="8"/>
        <v>-1.5686274509803866</v>
      </c>
    </row>
    <row r="66" spans="3:17" x14ac:dyDescent="0.3">
      <c r="D66">
        <f t="shared" si="9"/>
        <v>5</v>
      </c>
      <c r="E66">
        <f t="shared" si="10"/>
        <v>140</v>
      </c>
      <c r="G66" s="30">
        <f t="shared" si="2"/>
        <v>-4</v>
      </c>
      <c r="H66" s="30">
        <f t="shared" si="3"/>
        <v>-42.35294117647058</v>
      </c>
      <c r="I66" s="32">
        <f t="shared" si="4"/>
        <v>169.41176470588232</v>
      </c>
      <c r="N66" s="10">
        <f t="shared" si="5"/>
        <v>53.921568627450974</v>
      </c>
      <c r="O66" s="10">
        <f t="shared" si="6"/>
        <v>85.294117647058826</v>
      </c>
      <c r="P66" s="10">
        <f t="shared" si="7"/>
        <v>139.21568627450981</v>
      </c>
      <c r="Q66" s="10">
        <f t="shared" si="8"/>
        <v>-0.78431372549019329</v>
      </c>
    </row>
    <row r="67" spans="3:17" x14ac:dyDescent="0.3">
      <c r="D67">
        <f t="shared" si="9"/>
        <v>6</v>
      </c>
      <c r="E67">
        <f t="shared" si="10"/>
        <v>150</v>
      </c>
      <c r="G67" s="30">
        <f t="shared" si="2"/>
        <v>-3</v>
      </c>
      <c r="H67" s="30">
        <f t="shared" si="3"/>
        <v>-32.35294117647058</v>
      </c>
      <c r="I67" s="32">
        <f t="shared" si="4"/>
        <v>97.05882352941174</v>
      </c>
      <c r="N67" s="10">
        <f t="shared" si="5"/>
        <v>64.705882352941174</v>
      </c>
      <c r="O67" s="10">
        <f t="shared" si="6"/>
        <v>85.294117647058826</v>
      </c>
      <c r="P67" s="10">
        <f t="shared" si="7"/>
        <v>150</v>
      </c>
      <c r="Q67" s="10">
        <f t="shared" si="8"/>
        <v>0</v>
      </c>
    </row>
    <row r="68" spans="3:17" x14ac:dyDescent="0.3">
      <c r="D68">
        <f t="shared" si="9"/>
        <v>7</v>
      </c>
      <c r="E68">
        <f t="shared" si="10"/>
        <v>160</v>
      </c>
      <c r="G68" s="30">
        <f t="shared" si="2"/>
        <v>-2</v>
      </c>
      <c r="H68" s="30">
        <f t="shared" si="3"/>
        <v>-22.35294117647058</v>
      </c>
      <c r="I68" s="32">
        <f t="shared" si="4"/>
        <v>44.70588235294116</v>
      </c>
      <c r="N68" s="10">
        <f t="shared" si="5"/>
        <v>75.490196078431367</v>
      </c>
      <c r="O68" s="10">
        <f t="shared" si="6"/>
        <v>85.294117647058826</v>
      </c>
      <c r="P68" s="10">
        <f t="shared" si="7"/>
        <v>160.78431372549019</v>
      </c>
      <c r="Q68" s="10">
        <f t="shared" si="8"/>
        <v>0.78431372549019329</v>
      </c>
    </row>
    <row r="69" spans="3:17" x14ac:dyDescent="0.3">
      <c r="D69">
        <f t="shared" si="9"/>
        <v>8</v>
      </c>
      <c r="E69">
        <f t="shared" si="10"/>
        <v>170</v>
      </c>
      <c r="G69" s="30">
        <f t="shared" si="2"/>
        <v>-1</v>
      </c>
      <c r="H69" s="30">
        <f t="shared" si="3"/>
        <v>-12.35294117647058</v>
      </c>
      <c r="I69" s="32">
        <f t="shared" si="4"/>
        <v>12.35294117647058</v>
      </c>
      <c r="N69" s="10">
        <f t="shared" si="5"/>
        <v>86.274509803921561</v>
      </c>
      <c r="O69" s="10">
        <f t="shared" si="6"/>
        <v>85.294117647058826</v>
      </c>
      <c r="P69" s="10">
        <f t="shared" si="7"/>
        <v>171.56862745098039</v>
      </c>
      <c r="Q69" s="10">
        <f t="shared" si="8"/>
        <v>1.5686274509803866</v>
      </c>
    </row>
    <row r="70" spans="3:17" x14ac:dyDescent="0.3">
      <c r="D70">
        <f t="shared" si="9"/>
        <v>9</v>
      </c>
      <c r="E70">
        <f t="shared" si="10"/>
        <v>180</v>
      </c>
      <c r="G70" s="30">
        <f t="shared" si="2"/>
        <v>0</v>
      </c>
      <c r="H70" s="30">
        <f t="shared" si="3"/>
        <v>-2.3529411764705799</v>
      </c>
      <c r="I70" s="32">
        <f t="shared" si="4"/>
        <v>0</v>
      </c>
      <c r="N70" s="10">
        <f t="shared" si="5"/>
        <v>97.058823529411754</v>
      </c>
      <c r="O70" s="10">
        <f t="shared" si="6"/>
        <v>85.294117647058826</v>
      </c>
      <c r="P70" s="10">
        <f t="shared" si="7"/>
        <v>182.35294117647058</v>
      </c>
      <c r="Q70" s="10">
        <f t="shared" si="8"/>
        <v>2.3529411764705799</v>
      </c>
    </row>
    <row r="71" spans="3:17" x14ac:dyDescent="0.3">
      <c r="D71">
        <f t="shared" si="9"/>
        <v>10</v>
      </c>
      <c r="E71">
        <f t="shared" si="10"/>
        <v>190</v>
      </c>
      <c r="G71" s="30">
        <f t="shared" si="2"/>
        <v>1</v>
      </c>
      <c r="H71" s="30">
        <f t="shared" si="3"/>
        <v>7.6470588235294201</v>
      </c>
      <c r="I71" s="32">
        <f t="shared" si="4"/>
        <v>7.6470588235294201</v>
      </c>
      <c r="N71" s="10">
        <f t="shared" si="5"/>
        <v>107.84313725490195</v>
      </c>
      <c r="O71" s="10">
        <f t="shared" si="6"/>
        <v>85.294117647058826</v>
      </c>
      <c r="P71" s="10">
        <f t="shared" si="7"/>
        <v>193.13725490196077</v>
      </c>
      <c r="Q71" s="10">
        <f t="shared" si="8"/>
        <v>3.1372549019607732</v>
      </c>
    </row>
    <row r="72" spans="3:17" x14ac:dyDescent="0.3">
      <c r="D72">
        <f t="shared" si="9"/>
        <v>11</v>
      </c>
      <c r="E72">
        <f t="shared" si="10"/>
        <v>200</v>
      </c>
      <c r="G72" s="30">
        <f t="shared" si="2"/>
        <v>2</v>
      </c>
      <c r="H72" s="30">
        <f t="shared" si="3"/>
        <v>17.64705882352942</v>
      </c>
      <c r="I72" s="32">
        <f t="shared" si="4"/>
        <v>35.29411764705884</v>
      </c>
      <c r="N72" s="10">
        <f t="shared" si="5"/>
        <v>118.62745098039214</v>
      </c>
      <c r="O72" s="10">
        <f t="shared" si="6"/>
        <v>85.294117647058826</v>
      </c>
      <c r="P72" s="10">
        <f t="shared" si="7"/>
        <v>203.92156862745097</v>
      </c>
      <c r="Q72" s="10">
        <f t="shared" si="8"/>
        <v>3.9215686274509665</v>
      </c>
    </row>
    <row r="73" spans="3:17" x14ac:dyDescent="0.3">
      <c r="D73">
        <f t="shared" si="9"/>
        <v>12</v>
      </c>
      <c r="E73">
        <f t="shared" si="10"/>
        <v>210</v>
      </c>
      <c r="G73" s="30">
        <f t="shared" si="2"/>
        <v>3</v>
      </c>
      <c r="H73" s="30">
        <f t="shared" si="3"/>
        <v>27.64705882352942</v>
      </c>
      <c r="I73" s="32">
        <f t="shared" si="4"/>
        <v>82.94117647058826</v>
      </c>
      <c r="N73" s="10">
        <f t="shared" si="5"/>
        <v>129.41176470588235</v>
      </c>
      <c r="O73" s="10">
        <f t="shared" si="6"/>
        <v>85.294117647058826</v>
      </c>
      <c r="P73" s="10">
        <f t="shared" si="7"/>
        <v>214.70588235294116</v>
      </c>
      <c r="Q73" s="10">
        <f t="shared" si="8"/>
        <v>4.7058823529411598</v>
      </c>
    </row>
    <row r="74" spans="3:17" x14ac:dyDescent="0.3">
      <c r="D74">
        <f t="shared" si="9"/>
        <v>13</v>
      </c>
      <c r="E74">
        <f t="shared" si="10"/>
        <v>220</v>
      </c>
      <c r="G74" s="30">
        <f t="shared" si="2"/>
        <v>4</v>
      </c>
      <c r="H74" s="30">
        <f t="shared" si="3"/>
        <v>37.64705882352942</v>
      </c>
      <c r="I74" s="32">
        <f t="shared" si="4"/>
        <v>150.58823529411768</v>
      </c>
      <c r="N74" s="10">
        <f t="shared" si="5"/>
        <v>140.19607843137254</v>
      </c>
      <c r="O74" s="10">
        <f t="shared" si="6"/>
        <v>85.294117647058826</v>
      </c>
      <c r="P74" s="10">
        <f t="shared" si="7"/>
        <v>225.49019607843138</v>
      </c>
      <c r="Q74" s="10">
        <f t="shared" si="8"/>
        <v>5.4901960784313815</v>
      </c>
    </row>
    <row r="75" spans="3:17" x14ac:dyDescent="0.3">
      <c r="D75">
        <f t="shared" si="9"/>
        <v>14</v>
      </c>
      <c r="E75">
        <f t="shared" si="10"/>
        <v>230</v>
      </c>
      <c r="G75" s="30">
        <f t="shared" si="2"/>
        <v>5</v>
      </c>
      <c r="H75" s="30">
        <f t="shared" si="3"/>
        <v>47.64705882352942</v>
      </c>
      <c r="I75" s="32">
        <f t="shared" si="4"/>
        <v>238.2352941176471</v>
      </c>
      <c r="N75" s="10">
        <f t="shared" si="5"/>
        <v>150.98039215686273</v>
      </c>
      <c r="O75" s="10">
        <f t="shared" si="6"/>
        <v>85.294117647058826</v>
      </c>
      <c r="P75" s="10">
        <f t="shared" si="7"/>
        <v>236.27450980392155</v>
      </c>
      <c r="Q75" s="10">
        <f t="shared" si="8"/>
        <v>6.2745098039215463</v>
      </c>
    </row>
    <row r="76" spans="3:17" x14ac:dyDescent="0.3">
      <c r="D76">
        <f t="shared" si="9"/>
        <v>15</v>
      </c>
      <c r="E76">
        <f t="shared" si="10"/>
        <v>240</v>
      </c>
      <c r="G76" s="30">
        <f t="shared" si="2"/>
        <v>6</v>
      </c>
      <c r="H76" s="30">
        <f t="shared" si="3"/>
        <v>57.64705882352942</v>
      </c>
      <c r="I76" s="32">
        <f t="shared" si="4"/>
        <v>345.88235294117652</v>
      </c>
      <c r="N76" s="10">
        <f t="shared" si="5"/>
        <v>161.76470588235293</v>
      </c>
      <c r="O76" s="10">
        <f t="shared" si="6"/>
        <v>85.294117647058826</v>
      </c>
      <c r="P76" s="10">
        <f t="shared" si="7"/>
        <v>247.05882352941177</v>
      </c>
      <c r="Q76" s="10">
        <f t="shared" si="8"/>
        <v>7.058823529411768</v>
      </c>
    </row>
    <row r="77" spans="3:17" x14ac:dyDescent="0.3">
      <c r="D77">
        <f t="shared" si="9"/>
        <v>16</v>
      </c>
      <c r="E77">
        <f t="shared" si="10"/>
        <v>250</v>
      </c>
      <c r="G77" s="30">
        <f t="shared" si="2"/>
        <v>7</v>
      </c>
      <c r="H77" s="30">
        <f t="shared" si="3"/>
        <v>67.64705882352942</v>
      </c>
      <c r="I77" s="32">
        <f t="shared" si="4"/>
        <v>473.52941176470597</v>
      </c>
      <c r="N77" s="10">
        <f t="shared" si="5"/>
        <v>172.54901960784312</v>
      </c>
      <c r="O77" s="10">
        <f t="shared" si="6"/>
        <v>85.294117647058826</v>
      </c>
      <c r="P77" s="10">
        <f t="shared" si="7"/>
        <v>257.84313725490193</v>
      </c>
      <c r="Q77" s="10">
        <f t="shared" si="8"/>
        <v>7.8431372549019329</v>
      </c>
    </row>
    <row r="78" spans="3:17" x14ac:dyDescent="0.3">
      <c r="D78">
        <f t="shared" si="9"/>
        <v>17</v>
      </c>
      <c r="E78">
        <v>300</v>
      </c>
      <c r="G78" s="30">
        <f t="shared" si="2"/>
        <v>8</v>
      </c>
      <c r="H78" s="30">
        <f t="shared" si="3"/>
        <v>117.64705882352942</v>
      </c>
      <c r="I78" s="32">
        <f t="shared" si="4"/>
        <v>941.17647058823536</v>
      </c>
      <c r="N78" s="10">
        <f t="shared" si="5"/>
        <v>183.33333333333331</v>
      </c>
      <c r="O78" s="10">
        <f t="shared" si="6"/>
        <v>85.294117647058826</v>
      </c>
      <c r="P78" s="10">
        <f t="shared" si="7"/>
        <v>268.62745098039215</v>
      </c>
      <c r="Q78" s="10">
        <f t="shared" si="8"/>
        <v>-31.372549019607845</v>
      </c>
    </row>
    <row r="79" spans="3:17" x14ac:dyDescent="0.3">
      <c r="C79" s="1" t="s">
        <v>102</v>
      </c>
      <c r="D79" s="1">
        <f>AVERAGE(D62:D78)</f>
        <v>9</v>
      </c>
      <c r="E79" s="1">
        <f>AVERAGE(E62:E78)</f>
        <v>182.35294117647058</v>
      </c>
      <c r="H79" s="26" t="s">
        <v>106</v>
      </c>
      <c r="I79" s="1">
        <f>SUM(I62:I78)</f>
        <v>4400</v>
      </c>
    </row>
    <row r="80" spans="3:17" x14ac:dyDescent="0.3">
      <c r="C80" t="s">
        <v>103</v>
      </c>
      <c r="D80" s="27">
        <f>_xlfn.STDEV.P(D62:D78)</f>
        <v>4.8989794855663558</v>
      </c>
      <c r="E80" s="27">
        <f>_xlfn.STDEV.P(E62:E78)</f>
        <v>53.526179605069764</v>
      </c>
      <c r="H80" t="s">
        <v>107</v>
      </c>
      <c r="I80" s="27">
        <f>D82</f>
        <v>17</v>
      </c>
    </row>
    <row r="81" spans="2:9" x14ac:dyDescent="0.3">
      <c r="C81" t="s">
        <v>5</v>
      </c>
      <c r="D81">
        <f>_xlfn.VAR.P((D62:D78))</f>
        <v>24</v>
      </c>
      <c r="E81">
        <f>_xlfn.VAR.P((E62:E78))</f>
        <v>2865.0519031141866</v>
      </c>
      <c r="H81" t="s">
        <v>117</v>
      </c>
      <c r="I81" s="28">
        <f>I79/I80</f>
        <v>258.8235294117647</v>
      </c>
    </row>
    <row r="82" spans="2:9" x14ac:dyDescent="0.3">
      <c r="C82" t="s">
        <v>113</v>
      </c>
      <c r="D82">
        <f>COUNT(D62:D78)</f>
        <v>17</v>
      </c>
    </row>
    <row r="84" spans="2:9" x14ac:dyDescent="0.3">
      <c r="B84" s="33"/>
      <c r="C84" s="33"/>
      <c r="D84" s="33"/>
      <c r="E84" s="33"/>
      <c r="F84" s="33"/>
      <c r="G84" s="33"/>
      <c r="H84" s="33"/>
      <c r="I84" s="33"/>
    </row>
    <row r="86" spans="2:9" x14ac:dyDescent="0.3">
      <c r="B86" s="15" t="s">
        <v>111</v>
      </c>
      <c r="F86" t="s">
        <v>112</v>
      </c>
    </row>
    <row r="87" spans="2:9" x14ac:dyDescent="0.3">
      <c r="D87" t="s">
        <v>109</v>
      </c>
    </row>
    <row r="88" spans="2:9" x14ac:dyDescent="0.3">
      <c r="D88" t="s">
        <v>99</v>
      </c>
      <c r="E88" s="34">
        <f>I81</f>
        <v>258.8235294117647</v>
      </c>
    </row>
    <row r="89" spans="2:9" x14ac:dyDescent="0.3">
      <c r="D89" t="s">
        <v>107</v>
      </c>
      <c r="E89">
        <f>D80*E80</f>
        <v>262.22365582597706</v>
      </c>
    </row>
    <row r="90" spans="2:9" x14ac:dyDescent="0.3">
      <c r="D90" t="s">
        <v>110</v>
      </c>
      <c r="E90" s="35">
        <f>E88/E89</f>
        <v>0.98703348710663685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CE7B3-1D73-4212-887C-4747E27EF753}">
  <dimension ref="B2:AA400"/>
  <sheetViews>
    <sheetView tabSelected="1" topLeftCell="X73" zoomScale="88" zoomScaleNormal="115" workbookViewId="0">
      <selection activeCell="AU65" sqref="AU65"/>
    </sheetView>
  </sheetViews>
  <sheetFormatPr defaultRowHeight="14.4" x14ac:dyDescent="0.3"/>
  <cols>
    <col min="2" max="2" width="12.33203125" bestFit="1" customWidth="1"/>
    <col min="7" max="9" width="12" bestFit="1" customWidth="1"/>
    <col min="10" max="10" width="7.109375" customWidth="1"/>
    <col min="11" max="11" width="9.88671875" bestFit="1" customWidth="1"/>
    <col min="13" max="13" width="9.5546875" bestFit="1" customWidth="1"/>
    <col min="15" max="15" width="20.109375" bestFit="1" customWidth="1"/>
    <col min="20" max="20" width="23.6640625" customWidth="1"/>
    <col min="21" max="22" width="9.88671875" customWidth="1"/>
  </cols>
  <sheetData>
    <row r="2" spans="2:23" x14ac:dyDescent="0.3">
      <c r="B2" s="1" t="s">
        <v>55</v>
      </c>
      <c r="D2" t="s">
        <v>129</v>
      </c>
      <c r="G2" t="s">
        <v>130</v>
      </c>
      <c r="L2" t="s">
        <v>154</v>
      </c>
      <c r="U2" t="s">
        <v>155</v>
      </c>
    </row>
    <row r="3" spans="2:23" x14ac:dyDescent="0.3">
      <c r="U3" t="s">
        <v>157</v>
      </c>
    </row>
    <row r="4" spans="2:23" x14ac:dyDescent="0.3">
      <c r="U4" t="s">
        <v>69</v>
      </c>
      <c r="V4">
        <v>0.2</v>
      </c>
    </row>
    <row r="5" spans="2:23" x14ac:dyDescent="0.3">
      <c r="U5" t="s">
        <v>50</v>
      </c>
      <c r="V5">
        <f>1-V4</f>
        <v>0.8</v>
      </c>
    </row>
    <row r="7" spans="2:23" x14ac:dyDescent="0.3">
      <c r="U7" t="s">
        <v>156</v>
      </c>
      <c r="W7">
        <v>10</v>
      </c>
    </row>
    <row r="8" spans="2:23" x14ac:dyDescent="0.3">
      <c r="U8">
        <f>(V5^(W7-1))*V4</f>
        <v>2.6843545600000025E-2</v>
      </c>
    </row>
    <row r="26" spans="7:15" x14ac:dyDescent="0.3">
      <c r="N26" s="14">
        <f>I37</f>
        <v>0.36972963764972627</v>
      </c>
      <c r="O26" t="s">
        <v>51</v>
      </c>
    </row>
    <row r="27" spans="7:15" x14ac:dyDescent="0.3">
      <c r="M27">
        <v>0</v>
      </c>
      <c r="N27" s="19">
        <f t="dataTable" ref="N27:N126" dt2D="0" dtr="0" r1="J33"/>
        <v>0.36603234127322892</v>
      </c>
      <c r="O27" s="45">
        <f>N27</f>
        <v>0.36603234127322892</v>
      </c>
    </row>
    <row r="28" spans="7:15" x14ac:dyDescent="0.3">
      <c r="M28">
        <f>M27+1</f>
        <v>1</v>
      </c>
      <c r="N28" s="19">
        <v>0.36972963764972627</v>
      </c>
      <c r="O28" s="45">
        <f>N28+O27</f>
        <v>0.73576197892295525</v>
      </c>
    </row>
    <row r="29" spans="7:15" x14ac:dyDescent="0.3">
      <c r="M29">
        <f t="shared" ref="M29:M66" si="0">M28+1</f>
        <v>2</v>
      </c>
      <c r="N29" s="19">
        <v>0.18486481882486314</v>
      </c>
      <c r="O29" s="45">
        <f t="shared" ref="O29:O92" si="1">N29+O28</f>
        <v>0.92062679774781842</v>
      </c>
    </row>
    <row r="30" spans="7:15" x14ac:dyDescent="0.3">
      <c r="M30">
        <f t="shared" si="0"/>
        <v>3</v>
      </c>
      <c r="N30" s="19">
        <v>6.0999165807530585E-2</v>
      </c>
      <c r="O30" s="45">
        <f t="shared" si="1"/>
        <v>0.98162596355534903</v>
      </c>
    </row>
    <row r="31" spans="7:15" x14ac:dyDescent="0.3">
      <c r="I31" t="s">
        <v>44</v>
      </c>
      <c r="J31" t="s">
        <v>46</v>
      </c>
      <c r="M31">
        <f t="shared" si="0"/>
        <v>4</v>
      </c>
      <c r="N31" s="19">
        <v>1.494171485689513E-2</v>
      </c>
      <c r="O31" s="45">
        <f t="shared" si="1"/>
        <v>0.99656767841224414</v>
      </c>
    </row>
    <row r="32" spans="7:15" x14ac:dyDescent="0.3">
      <c r="G32" s="2"/>
      <c r="I32" s="2">
        <f>FACT(J32)/(FACT(J33)*FACT(J32-J33))</f>
        <v>100.00000000000003</v>
      </c>
      <c r="J32">
        <v>100</v>
      </c>
      <c r="K32" t="s">
        <v>47</v>
      </c>
      <c r="M32">
        <f t="shared" si="0"/>
        <v>5</v>
      </c>
      <c r="N32" s="19">
        <v>2.8977871237614778E-3</v>
      </c>
      <c r="O32" s="45">
        <f t="shared" si="1"/>
        <v>0.99946546553600557</v>
      </c>
    </row>
    <row r="33" spans="2:15" x14ac:dyDescent="0.3">
      <c r="I33">
        <f>J34^J33</f>
        <v>0.01</v>
      </c>
      <c r="J33">
        <v>1</v>
      </c>
      <c r="K33" t="s">
        <v>48</v>
      </c>
      <c r="M33">
        <f t="shared" si="0"/>
        <v>6</v>
      </c>
      <c r="N33" s="19">
        <v>4.634508026217854E-4</v>
      </c>
      <c r="O33" s="45">
        <f t="shared" si="1"/>
        <v>0.99992891633862735</v>
      </c>
    </row>
    <row r="34" spans="2:15" x14ac:dyDescent="0.3">
      <c r="I34" s="12">
        <f>J35^(J32-J33)</f>
        <v>0.36972963764972616</v>
      </c>
      <c r="J34">
        <v>0.01</v>
      </c>
      <c r="K34" t="s">
        <v>49</v>
      </c>
      <c r="M34">
        <f t="shared" si="0"/>
        <v>7</v>
      </c>
      <c r="N34" s="19">
        <v>6.2863456632680843E-5</v>
      </c>
      <c r="O34" s="45">
        <f t="shared" si="1"/>
        <v>0.99999177979525999</v>
      </c>
    </row>
    <row r="35" spans="2:15" x14ac:dyDescent="0.3">
      <c r="J35">
        <f>1-J34</f>
        <v>0.99</v>
      </c>
      <c r="K35" t="s">
        <v>50</v>
      </c>
      <c r="M35">
        <f t="shared" si="0"/>
        <v>8</v>
      </c>
      <c r="N35" s="19">
        <v>7.3816937712617649E-6</v>
      </c>
      <c r="O35" s="45">
        <f t="shared" si="1"/>
        <v>0.99999916148903123</v>
      </c>
    </row>
    <row r="36" spans="2:15" x14ac:dyDescent="0.3">
      <c r="B36" s="1" t="s">
        <v>42</v>
      </c>
      <c r="D36" t="s">
        <v>43</v>
      </c>
      <c r="I36" t="s">
        <v>45</v>
      </c>
      <c r="K36" s="14"/>
      <c r="M36">
        <f t="shared" si="0"/>
        <v>9</v>
      </c>
      <c r="N36" s="19">
        <v>7.6219509198213488E-7</v>
      </c>
      <c r="O36" s="45">
        <f t="shared" si="1"/>
        <v>0.99999992368412316</v>
      </c>
    </row>
    <row r="37" spans="2:15" x14ac:dyDescent="0.3">
      <c r="I37" s="13">
        <f>I34*I33*I32</f>
        <v>0.36972963764972627</v>
      </c>
      <c r="M37">
        <f t="shared" si="0"/>
        <v>10</v>
      </c>
      <c r="N37" s="19">
        <v>7.0060356939772058E-8</v>
      </c>
      <c r="O37" s="45">
        <f t="shared" si="1"/>
        <v>0.99999999374448012</v>
      </c>
    </row>
    <row r="38" spans="2:15" x14ac:dyDescent="0.3">
      <c r="M38">
        <f t="shared" si="0"/>
        <v>11</v>
      </c>
      <c r="N38" s="19">
        <v>5.7901121437828107E-9</v>
      </c>
      <c r="O38" s="45">
        <f t="shared" si="1"/>
        <v>0.99999999953459229</v>
      </c>
    </row>
    <row r="39" spans="2:15" x14ac:dyDescent="0.3">
      <c r="I39" s="11"/>
      <c r="M39">
        <f t="shared" si="0"/>
        <v>12</v>
      </c>
      <c r="N39" s="19">
        <v>4.3377102760662484E-10</v>
      </c>
      <c r="O39" s="45">
        <f t="shared" si="1"/>
        <v>0.99999999996836331</v>
      </c>
    </row>
    <row r="40" spans="2:15" x14ac:dyDescent="0.3">
      <c r="I40" s="10"/>
      <c r="M40">
        <f t="shared" si="0"/>
        <v>13</v>
      </c>
      <c r="N40" s="19">
        <v>2.9659557443188031E-11</v>
      </c>
      <c r="O40" s="45">
        <f t="shared" si="1"/>
        <v>0.99999999999802291</v>
      </c>
    </row>
    <row r="41" spans="2:15" x14ac:dyDescent="0.3">
      <c r="M41">
        <f t="shared" si="0"/>
        <v>14</v>
      </c>
      <c r="N41" s="19">
        <v>1.8617471122347446E-12</v>
      </c>
      <c r="O41" s="45">
        <f t="shared" si="1"/>
        <v>0.99999999999988465</v>
      </c>
    </row>
    <row r="42" spans="2:15" x14ac:dyDescent="0.3">
      <c r="M42">
        <f t="shared" si="0"/>
        <v>15</v>
      </c>
      <c r="N42" s="19">
        <v>1.0781835128093481E-13</v>
      </c>
      <c r="O42" s="45">
        <f t="shared" si="1"/>
        <v>0.99999999999999245</v>
      </c>
    </row>
    <row r="43" spans="2:15" x14ac:dyDescent="0.3">
      <c r="M43">
        <f t="shared" si="0"/>
        <v>16</v>
      </c>
      <c r="N43" s="19">
        <v>5.7857069816158171E-15</v>
      </c>
      <c r="O43" s="45">
        <f t="shared" si="1"/>
        <v>0.99999999999999822</v>
      </c>
    </row>
    <row r="44" spans="2:15" x14ac:dyDescent="0.3">
      <c r="M44">
        <f t="shared" si="0"/>
        <v>17</v>
      </c>
      <c r="N44" s="19">
        <v>2.8876968892200147E-16</v>
      </c>
      <c r="O44" s="45">
        <f t="shared" si="1"/>
        <v>0.99999999999999856</v>
      </c>
    </row>
    <row r="45" spans="2:15" x14ac:dyDescent="0.3">
      <c r="M45">
        <f t="shared" si="0"/>
        <v>18</v>
      </c>
      <c r="N45" s="19">
        <v>1.3449991122629703E-17</v>
      </c>
      <c r="O45" s="45">
        <f t="shared" si="1"/>
        <v>0.99999999999999856</v>
      </c>
    </row>
    <row r="46" spans="2:15" x14ac:dyDescent="0.3">
      <c r="M46" s="15">
        <f t="shared" si="0"/>
        <v>19</v>
      </c>
      <c r="N46" s="20">
        <v>5.8633666775950871E-19</v>
      </c>
      <c r="O46" s="46">
        <f t="shared" si="1"/>
        <v>0.99999999999999856</v>
      </c>
    </row>
    <row r="47" spans="2:15" x14ac:dyDescent="0.3">
      <c r="M47">
        <f t="shared" si="0"/>
        <v>20</v>
      </c>
      <c r="N47" s="19">
        <v>2.3986500044707177E-20</v>
      </c>
      <c r="O47" s="45">
        <f t="shared" si="1"/>
        <v>0.99999999999999856</v>
      </c>
    </row>
    <row r="48" spans="2:15" x14ac:dyDescent="0.3">
      <c r="M48">
        <f t="shared" si="0"/>
        <v>21</v>
      </c>
      <c r="N48" s="19">
        <v>9.2300144472177628E-22</v>
      </c>
      <c r="O48" s="45">
        <f t="shared" si="1"/>
        <v>0.99999999999999856</v>
      </c>
    </row>
    <row r="49" spans="2:15" x14ac:dyDescent="0.3">
      <c r="M49">
        <f t="shared" si="0"/>
        <v>22</v>
      </c>
      <c r="N49" s="19">
        <v>3.3478932108824792E-23</v>
      </c>
      <c r="O49" s="45">
        <f t="shared" si="1"/>
        <v>0.99999999999999856</v>
      </c>
    </row>
    <row r="50" spans="2:15" x14ac:dyDescent="0.3">
      <c r="M50">
        <f t="shared" si="0"/>
        <v>23</v>
      </c>
      <c r="N50" s="19">
        <v>1.146840889103352E-24</v>
      </c>
      <c r="O50" s="45">
        <f t="shared" si="1"/>
        <v>0.99999999999999856</v>
      </c>
    </row>
    <row r="51" spans="2:15" x14ac:dyDescent="0.3">
      <c r="M51">
        <f t="shared" si="0"/>
        <v>24</v>
      </c>
      <c r="N51" s="19">
        <v>3.7166139924645666E-26</v>
      </c>
      <c r="O51" s="45">
        <f t="shared" si="1"/>
        <v>0.99999999999999856</v>
      </c>
    </row>
    <row r="52" spans="2:15" x14ac:dyDescent="0.3">
      <c r="M52">
        <f t="shared" si="0"/>
        <v>25</v>
      </c>
      <c r="N52" s="19">
        <v>1.1412632865749782E-27</v>
      </c>
      <c r="O52" s="45">
        <f t="shared" si="1"/>
        <v>0.99999999999999856</v>
      </c>
    </row>
    <row r="53" spans="2:15" x14ac:dyDescent="0.3">
      <c r="M53">
        <f t="shared" si="0"/>
        <v>26</v>
      </c>
      <c r="N53" s="19">
        <v>3.3253592266170692E-29</v>
      </c>
      <c r="O53" s="45">
        <f t="shared" si="1"/>
        <v>0.99999999999999856</v>
      </c>
    </row>
    <row r="54" spans="2:15" x14ac:dyDescent="0.3">
      <c r="M54">
        <f t="shared" si="0"/>
        <v>27</v>
      </c>
      <c r="N54" s="19">
        <v>9.2060075858459808E-31</v>
      </c>
      <c r="O54" s="45">
        <f t="shared" si="1"/>
        <v>0.99999999999999856</v>
      </c>
    </row>
    <row r="55" spans="2:15" x14ac:dyDescent="0.3">
      <c r="M55">
        <f t="shared" si="0"/>
        <v>28</v>
      </c>
      <c r="N55" s="19">
        <v>2.4243815070950817E-32</v>
      </c>
      <c r="O55" s="45">
        <f t="shared" si="1"/>
        <v>0.99999999999999856</v>
      </c>
    </row>
    <row r="56" spans="2:15" x14ac:dyDescent="0.3">
      <c r="M56">
        <f t="shared" si="0"/>
        <v>29</v>
      </c>
      <c r="N56" s="19">
        <v>6.0799536228089857E-34</v>
      </c>
      <c r="O56" s="45">
        <f t="shared" si="1"/>
        <v>0.99999999999999856</v>
      </c>
    </row>
    <row r="57" spans="2:15" x14ac:dyDescent="0.3">
      <c r="K57" s="23">
        <f>1-O46</f>
        <v>0</v>
      </c>
      <c r="M57">
        <f t="shared" si="0"/>
        <v>30</v>
      </c>
      <c r="N57" s="19">
        <v>1.4534569266647738E-35</v>
      </c>
      <c r="O57" s="45">
        <f t="shared" si="1"/>
        <v>0.99999999999999856</v>
      </c>
    </row>
    <row r="58" spans="2:15" x14ac:dyDescent="0.3">
      <c r="K58" s="22">
        <f>1-O47</f>
        <v>0</v>
      </c>
      <c r="M58">
        <f t="shared" si="0"/>
        <v>31</v>
      </c>
      <c r="N58" s="19">
        <v>3.3151510220441261E-37</v>
      </c>
      <c r="O58" s="45">
        <f t="shared" si="1"/>
        <v>0.99999999999999856</v>
      </c>
    </row>
    <row r="59" spans="2:15" x14ac:dyDescent="0.3">
      <c r="B59" t="s">
        <v>69</v>
      </c>
      <c r="C59">
        <v>2</v>
      </c>
      <c r="D59" t="s">
        <v>70</v>
      </c>
      <c r="E59" t="s">
        <v>50</v>
      </c>
      <c r="F59" t="s">
        <v>71</v>
      </c>
      <c r="M59">
        <f t="shared" si="0"/>
        <v>32</v>
      </c>
      <c r="N59" s="19">
        <v>7.2204993851339861E-39</v>
      </c>
      <c r="O59" s="45">
        <f t="shared" si="1"/>
        <v>0.99999999999999856</v>
      </c>
    </row>
    <row r="60" spans="2:15" x14ac:dyDescent="0.3">
      <c r="B60">
        <v>0.01</v>
      </c>
      <c r="C60">
        <f>EXP(1)</f>
        <v>2.7182818284590451</v>
      </c>
      <c r="D60">
        <v>20</v>
      </c>
      <c r="E60">
        <f>1-B60</f>
        <v>0.99</v>
      </c>
      <c r="F60">
        <v>100</v>
      </c>
      <c r="M60">
        <f t="shared" si="0"/>
        <v>33</v>
      </c>
      <c r="N60" s="19">
        <v>1.5028893730918596E-40</v>
      </c>
      <c r="O60" s="45">
        <f t="shared" si="1"/>
        <v>0.99999999999999856</v>
      </c>
    </row>
    <row r="61" spans="2:15" x14ac:dyDescent="0.3">
      <c r="M61">
        <f t="shared" si="0"/>
        <v>34</v>
      </c>
      <c r="N61" s="19">
        <v>2.9914910278417911E-42</v>
      </c>
      <c r="O61" s="45">
        <f t="shared" si="1"/>
        <v>0.99999999999999856</v>
      </c>
    </row>
    <row r="62" spans="2:15" x14ac:dyDescent="0.3">
      <c r="M62">
        <f t="shared" si="0"/>
        <v>35</v>
      </c>
      <c r="N62" s="19">
        <v>5.698078148270079E-44</v>
      </c>
      <c r="O62" s="45">
        <f t="shared" si="1"/>
        <v>0.99999999999999856</v>
      </c>
    </row>
    <row r="63" spans="2:15" x14ac:dyDescent="0.3">
      <c r="B63" s="18">
        <f>(E60+((B60*C60)^D60))^F60</f>
        <v>0.36603234127322892</v>
      </c>
      <c r="E63" t="s">
        <v>71</v>
      </c>
      <c r="F63" s="44">
        <v>100</v>
      </c>
      <c r="G63">
        <f>FACT(F63)</f>
        <v>9.3326215443944175E+157</v>
      </c>
      <c r="M63">
        <f t="shared" si="0"/>
        <v>36</v>
      </c>
      <c r="N63" s="19">
        <v>1.0392117834948234E-45</v>
      </c>
      <c r="O63" s="45">
        <f t="shared" si="1"/>
        <v>0.99999999999999856</v>
      </c>
    </row>
    <row r="64" spans="2:15" x14ac:dyDescent="0.3">
      <c r="E64" t="s">
        <v>151</v>
      </c>
      <c r="F64" s="44">
        <v>1</v>
      </c>
      <c r="G64">
        <f>FACT(F64)*(FACT(F63-F64))</f>
        <v>9.3326215443944153E+155</v>
      </c>
      <c r="H64" s="15">
        <f>G63/G64</f>
        <v>100.00000000000003</v>
      </c>
      <c r="M64">
        <f t="shared" si="0"/>
        <v>37</v>
      </c>
      <c r="N64" s="19">
        <v>1.8157126438348002E-47</v>
      </c>
      <c r="O64" s="45">
        <f t="shared" si="1"/>
        <v>0.99999999999999856</v>
      </c>
    </row>
    <row r="65" spans="5:27" x14ac:dyDescent="0.3">
      <c r="M65">
        <f t="shared" si="0"/>
        <v>38</v>
      </c>
      <c r="N65" s="19">
        <v>3.0406671069003822E-49</v>
      </c>
      <c r="O65" s="45">
        <f t="shared" si="1"/>
        <v>0.99999999999999856</v>
      </c>
      <c r="T65" t="s">
        <v>158</v>
      </c>
    </row>
    <row r="66" spans="5:27" x14ac:dyDescent="0.3">
      <c r="M66">
        <f t="shared" si="0"/>
        <v>39</v>
      </c>
      <c r="N66" s="19">
        <v>4.882708122968757E-51</v>
      </c>
      <c r="O66" s="45">
        <f t="shared" si="1"/>
        <v>0.99999999999999856</v>
      </c>
      <c r="T66" t="s">
        <v>159</v>
      </c>
    </row>
    <row r="67" spans="5:27" x14ac:dyDescent="0.3">
      <c r="E67" t="s">
        <v>69</v>
      </c>
      <c r="F67">
        <v>0.01</v>
      </c>
      <c r="M67">
        <f t="shared" ref="M67:M98" si="2">M66+1</f>
        <v>40</v>
      </c>
      <c r="N67" s="21">
        <v>7.5213433207346981E-53</v>
      </c>
      <c r="O67" s="45">
        <f t="shared" si="1"/>
        <v>0.99999999999999856</v>
      </c>
      <c r="T67" t="s">
        <v>160</v>
      </c>
    </row>
    <row r="68" spans="5:27" x14ac:dyDescent="0.3">
      <c r="E68" t="s">
        <v>152</v>
      </c>
      <c r="H68" s="15">
        <f>F67^F64</f>
        <v>0.01</v>
      </c>
      <c r="M68">
        <f t="shared" si="2"/>
        <v>41</v>
      </c>
      <c r="N68" s="21">
        <v>1.1118024125254552E-54</v>
      </c>
      <c r="O68" s="45">
        <f t="shared" si="1"/>
        <v>0.99999999999999856</v>
      </c>
      <c r="T68" t="s">
        <v>161</v>
      </c>
    </row>
    <row r="69" spans="5:27" x14ac:dyDescent="0.3">
      <c r="M69">
        <f t="shared" si="2"/>
        <v>42</v>
      </c>
      <c r="N69" s="21">
        <v>1.5775936108466046E-56</v>
      </c>
      <c r="O69" s="45">
        <f t="shared" si="1"/>
        <v>0.99999999999999856</v>
      </c>
      <c r="T69" t="s">
        <v>162</v>
      </c>
    </row>
    <row r="70" spans="5:27" x14ac:dyDescent="0.3">
      <c r="M70">
        <f t="shared" si="2"/>
        <v>43</v>
      </c>
      <c r="N70" s="21">
        <v>2.1494110742096091E-58</v>
      </c>
      <c r="O70" s="45">
        <f t="shared" si="1"/>
        <v>0.99999999999999856</v>
      </c>
    </row>
    <row r="71" spans="5:27" x14ac:dyDescent="0.3">
      <c r="E71" t="s">
        <v>153</v>
      </c>
      <c r="H71" s="15">
        <f>(1-F67)^(F63-F64)</f>
        <v>0.36972963764972616</v>
      </c>
      <c r="M71">
        <f t="shared" si="2"/>
        <v>44</v>
      </c>
      <c r="N71" s="21">
        <v>2.8125902486213904E-60</v>
      </c>
      <c r="O71" s="45">
        <f t="shared" si="1"/>
        <v>0.99999999999999856</v>
      </c>
      <c r="T71" t="s">
        <v>164</v>
      </c>
    </row>
    <row r="72" spans="5:27" x14ac:dyDescent="0.3">
      <c r="M72">
        <f t="shared" si="2"/>
        <v>45</v>
      </c>
      <c r="N72" s="21">
        <v>3.535466979187385E-62</v>
      </c>
      <c r="O72" s="45">
        <f t="shared" si="1"/>
        <v>0.99999999999999856</v>
      </c>
      <c r="T72" t="s">
        <v>163</v>
      </c>
    </row>
    <row r="73" spans="5:27" x14ac:dyDescent="0.3">
      <c r="H73" s="15">
        <f>H64*H68*H71</f>
        <v>0.36972963764972622</v>
      </c>
      <c r="M73">
        <f t="shared" si="2"/>
        <v>46</v>
      </c>
      <c r="N73" s="21">
        <v>4.2698876560234087E-64</v>
      </c>
      <c r="O73" s="45">
        <f t="shared" si="1"/>
        <v>0.99999999999999856</v>
      </c>
      <c r="T73" t="s">
        <v>166</v>
      </c>
    </row>
    <row r="74" spans="5:27" x14ac:dyDescent="0.3">
      <c r="M74">
        <f t="shared" si="2"/>
        <v>47</v>
      </c>
      <c r="N74" s="21">
        <v>4.9553821926770705E-66</v>
      </c>
      <c r="O74" s="45">
        <f t="shared" si="1"/>
        <v>0.99999999999999856</v>
      </c>
      <c r="T74" t="s">
        <v>165</v>
      </c>
    </row>
    <row r="75" spans="5:27" x14ac:dyDescent="0.3">
      <c r="M75">
        <f t="shared" si="2"/>
        <v>48</v>
      </c>
      <c r="N75" s="21">
        <v>5.5268361997450499E-68</v>
      </c>
      <c r="O75" s="45">
        <f t="shared" si="1"/>
        <v>0.99999999999999856</v>
      </c>
      <c r="U75">
        <v>0.01</v>
      </c>
    </row>
    <row r="76" spans="5:27" x14ac:dyDescent="0.3">
      <c r="M76">
        <f t="shared" si="2"/>
        <v>49</v>
      </c>
      <c r="N76" s="21">
        <v>5.9244585113737887E-70</v>
      </c>
      <c r="O76" s="45">
        <f t="shared" si="1"/>
        <v>0.99999999999999856</v>
      </c>
      <c r="T76" t="s">
        <v>167</v>
      </c>
      <c r="U76">
        <f>1-U75</f>
        <v>0.99</v>
      </c>
    </row>
    <row r="77" spans="5:27" x14ac:dyDescent="0.3">
      <c r="M77">
        <f t="shared" si="2"/>
        <v>50</v>
      </c>
      <c r="N77" s="21">
        <v>6.1039875571729961E-72</v>
      </c>
      <c r="O77" s="45">
        <f t="shared" si="1"/>
        <v>0.99999999999999856</v>
      </c>
      <c r="T77" t="s">
        <v>168</v>
      </c>
      <c r="Y77">
        <v>0.99</v>
      </c>
      <c r="Z77">
        <v>0.95</v>
      </c>
      <c r="AA77">
        <v>0.9</v>
      </c>
    </row>
    <row r="78" spans="5:27" x14ac:dyDescent="0.3">
      <c r="M78">
        <f t="shared" si="2"/>
        <v>51</v>
      </c>
      <c r="N78" s="21">
        <v>6.0447490168082751E-74</v>
      </c>
      <c r="O78" s="45">
        <f t="shared" si="1"/>
        <v>0.99999999999999856</v>
      </c>
      <c r="T78" t="s">
        <v>169</v>
      </c>
      <c r="U78" t="s">
        <v>170</v>
      </c>
      <c r="V78" s="48">
        <v>0.05</v>
      </c>
      <c r="W78" s="48">
        <v>0.1</v>
      </c>
      <c r="Y78" t="s">
        <v>50</v>
      </c>
      <c r="Z78" t="s">
        <v>50</v>
      </c>
      <c r="AA78" t="s">
        <v>50</v>
      </c>
    </row>
    <row r="79" spans="5:27" x14ac:dyDescent="0.3">
      <c r="M79">
        <f t="shared" si="2"/>
        <v>52</v>
      </c>
      <c r="N79" s="21">
        <v>5.7535489864725224E-76</v>
      </c>
      <c r="O79" s="45">
        <f t="shared" si="1"/>
        <v>0.99999999999999856</v>
      </c>
      <c r="T79">
        <v>1</v>
      </c>
      <c r="U79" s="47">
        <f>1-Y79</f>
        <v>1.0000000000000009E-2</v>
      </c>
      <c r="V79" s="47">
        <f>1-Z79</f>
        <v>5.0000000000000044E-2</v>
      </c>
      <c r="W79" s="47">
        <f>1-AA79</f>
        <v>9.9999999999999978E-2</v>
      </c>
      <c r="Y79" s="45">
        <f>$U$76^$T79</f>
        <v>0.99</v>
      </c>
      <c r="Z79" s="45">
        <f>$Z$77^$T79</f>
        <v>0.95</v>
      </c>
      <c r="AA79" s="45">
        <f>$AA$77^$T79</f>
        <v>0.9</v>
      </c>
    </row>
    <row r="80" spans="5:27" x14ac:dyDescent="0.3">
      <c r="M80">
        <f t="shared" si="2"/>
        <v>53</v>
      </c>
      <c r="N80" s="21">
        <v>5.2633952992315813E-78</v>
      </c>
      <c r="O80" s="45">
        <f t="shared" si="1"/>
        <v>0.99999999999999856</v>
      </c>
      <c r="T80">
        <f>T79+1</f>
        <v>2</v>
      </c>
      <c r="U80" s="47">
        <f>1-Y80</f>
        <v>1.9900000000000029E-2</v>
      </c>
      <c r="V80" s="47">
        <f t="shared" ref="V80:V143" si="3">1-Z80</f>
        <v>9.7500000000000031E-2</v>
      </c>
      <c r="W80" s="47">
        <f t="shared" ref="W80:W143" si="4">1-AA80</f>
        <v>0.18999999999999995</v>
      </c>
      <c r="Y80" s="45">
        <f t="shared" ref="Y80:AA143" si="5">$U$76^$T80</f>
        <v>0.98009999999999997</v>
      </c>
      <c r="Z80" s="45">
        <f t="shared" ref="Z80:Z143" si="6">$Z$77^$T80</f>
        <v>0.90249999999999997</v>
      </c>
      <c r="AA80" s="45">
        <f t="shared" ref="AA80:AA143" si="7">$AA$77^$T80</f>
        <v>0.81</v>
      </c>
    </row>
    <row r="81" spans="13:27" x14ac:dyDescent="0.3">
      <c r="M81">
        <f t="shared" si="2"/>
        <v>54</v>
      </c>
      <c r="N81" s="21">
        <v>4.6273770868665244E-80</v>
      </c>
      <c r="O81" s="45">
        <f t="shared" si="1"/>
        <v>0.99999999999999856</v>
      </c>
      <c r="T81">
        <f t="shared" ref="T81:T144" si="8">T80+1</f>
        <v>3</v>
      </c>
      <c r="U81" s="47">
        <f>1-Y81</f>
        <v>2.9701000000000088E-2</v>
      </c>
      <c r="V81" s="47">
        <f t="shared" si="3"/>
        <v>0.14262500000000011</v>
      </c>
      <c r="W81" s="47">
        <f t="shared" si="4"/>
        <v>0.27099999999999991</v>
      </c>
      <c r="Y81" s="45">
        <f t="shared" si="5"/>
        <v>0.97029899999999991</v>
      </c>
      <c r="Z81" s="45">
        <f t="shared" si="6"/>
        <v>0.85737499999999989</v>
      </c>
      <c r="AA81" s="45">
        <f t="shared" si="7"/>
        <v>0.72900000000000009</v>
      </c>
    </row>
    <row r="82" spans="13:27" x14ac:dyDescent="0.3">
      <c r="M82">
        <f t="shared" si="2"/>
        <v>55</v>
      </c>
      <c r="N82" s="21">
        <v>3.9092625527247059E-82</v>
      </c>
      <c r="O82" s="45">
        <f t="shared" si="1"/>
        <v>0.99999999999999856</v>
      </c>
      <c r="T82">
        <f t="shared" si="8"/>
        <v>4</v>
      </c>
      <c r="U82" s="47">
        <f>1-Y82</f>
        <v>3.9403990000000055E-2</v>
      </c>
      <c r="V82" s="47">
        <f t="shared" si="3"/>
        <v>0.18549375000000001</v>
      </c>
      <c r="W82" s="47">
        <f t="shared" si="4"/>
        <v>0.34389999999999987</v>
      </c>
      <c r="Y82" s="45">
        <f t="shared" si="5"/>
        <v>0.96059600999999994</v>
      </c>
      <c r="Z82" s="45">
        <f t="shared" si="6"/>
        <v>0.81450624999999999</v>
      </c>
      <c r="AA82" s="45">
        <f t="shared" si="7"/>
        <v>0.65610000000000013</v>
      </c>
    </row>
    <row r="83" spans="13:27" x14ac:dyDescent="0.3">
      <c r="M83">
        <f t="shared" si="2"/>
        <v>56</v>
      </c>
      <c r="N83" s="21">
        <v>3.1731027213674543E-84</v>
      </c>
      <c r="O83" s="45">
        <f t="shared" si="1"/>
        <v>0.99999999999999856</v>
      </c>
      <c r="T83">
        <f t="shared" si="8"/>
        <v>5</v>
      </c>
      <c r="U83" s="47">
        <f>1-Y83</f>
        <v>4.9009950100000088E-2</v>
      </c>
      <c r="V83" s="47">
        <f t="shared" si="3"/>
        <v>0.22621906250000001</v>
      </c>
      <c r="W83" s="47">
        <f t="shared" si="4"/>
        <v>0.40950999999999982</v>
      </c>
      <c r="Y83" s="45">
        <f t="shared" si="5"/>
        <v>0.95099004989999991</v>
      </c>
      <c r="Z83" s="45">
        <f t="shared" si="6"/>
        <v>0.77378093749999999</v>
      </c>
      <c r="AA83" s="45">
        <f t="shared" si="7"/>
        <v>0.59049000000000018</v>
      </c>
    </row>
    <row r="84" spans="13:27" x14ac:dyDescent="0.3">
      <c r="M84">
        <f t="shared" si="2"/>
        <v>57</v>
      </c>
      <c r="N84" s="21">
        <v>2.4741541687075651E-86</v>
      </c>
      <c r="O84" s="45">
        <f t="shared" si="1"/>
        <v>0.99999999999999856</v>
      </c>
      <c r="T84">
        <f t="shared" si="8"/>
        <v>6</v>
      </c>
      <c r="U84" s="47">
        <f>1-Y84</f>
        <v>5.8519850599000112E-2</v>
      </c>
      <c r="V84" s="47">
        <f t="shared" si="3"/>
        <v>0.26490810937500009</v>
      </c>
      <c r="W84" s="47">
        <f t="shared" si="4"/>
        <v>0.46855899999999984</v>
      </c>
      <c r="Y84" s="45">
        <f t="shared" si="5"/>
        <v>0.94148014940099989</v>
      </c>
      <c r="Z84" s="45">
        <f t="shared" si="6"/>
        <v>0.73509189062499991</v>
      </c>
      <c r="AA84" s="45">
        <f t="shared" si="7"/>
        <v>0.53144100000000016</v>
      </c>
    </row>
    <row r="85" spans="13:27" x14ac:dyDescent="0.3">
      <c r="M85">
        <f t="shared" si="2"/>
        <v>58</v>
      </c>
      <c r="N85" s="21">
        <v>1.8528148598820153E-88</v>
      </c>
      <c r="O85" s="45">
        <f t="shared" si="1"/>
        <v>0.99999999999999856</v>
      </c>
      <c r="T85">
        <f t="shared" si="8"/>
        <v>7</v>
      </c>
      <c r="U85" s="47">
        <f>1-Y85</f>
        <v>6.7934652093010084E-2</v>
      </c>
      <c r="V85" s="47">
        <f t="shared" si="3"/>
        <v>0.30166270390625005</v>
      </c>
      <c r="W85" s="47">
        <f t="shared" si="4"/>
        <v>0.52170309999999986</v>
      </c>
      <c r="Y85" s="45">
        <f t="shared" si="5"/>
        <v>0.93206534790698992</v>
      </c>
      <c r="Z85" s="45">
        <f t="shared" si="6"/>
        <v>0.69833729609374995</v>
      </c>
      <c r="AA85" s="45">
        <f t="shared" si="7"/>
        <v>0.47829690000000014</v>
      </c>
    </row>
    <row r="86" spans="13:27" x14ac:dyDescent="0.3">
      <c r="M86">
        <f t="shared" si="2"/>
        <v>59</v>
      </c>
      <c r="N86" s="21">
        <v>1.3322757081842957E-90</v>
      </c>
      <c r="O86" s="45">
        <f t="shared" si="1"/>
        <v>0.99999999999999856</v>
      </c>
      <c r="T86">
        <f t="shared" si="8"/>
        <v>8</v>
      </c>
      <c r="U86" s="47">
        <f>1-Y86</f>
        <v>7.7255305572080046E-2</v>
      </c>
      <c r="V86" s="47">
        <f t="shared" si="3"/>
        <v>0.33657956871093753</v>
      </c>
      <c r="W86" s="47">
        <f t="shared" si="4"/>
        <v>0.56953278999999979</v>
      </c>
      <c r="Y86" s="45">
        <f t="shared" si="5"/>
        <v>0.92274469442791995</v>
      </c>
      <c r="Z86" s="45">
        <f t="shared" si="6"/>
        <v>0.66342043128906247</v>
      </c>
      <c r="AA86" s="45">
        <f t="shared" si="7"/>
        <v>0.43046721000000016</v>
      </c>
    </row>
    <row r="87" spans="13:27" x14ac:dyDescent="0.3">
      <c r="M87">
        <f t="shared" si="2"/>
        <v>60</v>
      </c>
      <c r="N87" s="21">
        <v>9.1958424302282936E-93</v>
      </c>
      <c r="O87" s="45">
        <f t="shared" si="1"/>
        <v>0.99999999999999856</v>
      </c>
      <c r="T87">
        <f t="shared" si="8"/>
        <v>9</v>
      </c>
      <c r="U87" s="47">
        <f>1-Y87</f>
        <v>8.6482752516359285E-2</v>
      </c>
      <c r="V87" s="47">
        <f t="shared" si="3"/>
        <v>0.3697505902753907</v>
      </c>
      <c r="W87" s="47">
        <f t="shared" si="4"/>
        <v>0.61257951099999985</v>
      </c>
      <c r="Y87" s="45">
        <f t="shared" si="5"/>
        <v>0.91351724748364072</v>
      </c>
      <c r="Z87" s="45">
        <f t="shared" si="6"/>
        <v>0.6302494097246093</v>
      </c>
      <c r="AA87" s="45">
        <f t="shared" si="7"/>
        <v>0.38742048900000015</v>
      </c>
    </row>
    <row r="88" spans="13:27" x14ac:dyDescent="0.3">
      <c r="M88">
        <f t="shared" si="2"/>
        <v>61</v>
      </c>
      <c r="N88" s="21">
        <v>6.0909703131169405E-95</v>
      </c>
      <c r="O88" s="45">
        <f t="shared" si="1"/>
        <v>0.99999999999999856</v>
      </c>
      <c r="T88">
        <f t="shared" si="8"/>
        <v>10</v>
      </c>
      <c r="U88" s="47">
        <f>1-Y88</f>
        <v>9.5617924991195702E-2</v>
      </c>
      <c r="V88" s="47">
        <f t="shared" si="3"/>
        <v>0.4012630607616211</v>
      </c>
      <c r="W88" s="47">
        <f t="shared" si="4"/>
        <v>0.65132155989999985</v>
      </c>
      <c r="Y88" s="45">
        <f t="shared" si="5"/>
        <v>0.9043820750088043</v>
      </c>
      <c r="Z88" s="45">
        <f t="shared" si="6"/>
        <v>0.5987369392383789</v>
      </c>
      <c r="AA88" s="45">
        <f t="shared" si="7"/>
        <v>0.34867844010000015</v>
      </c>
    </row>
    <row r="89" spans="13:27" x14ac:dyDescent="0.3">
      <c r="M89">
        <f t="shared" si="2"/>
        <v>62</v>
      </c>
      <c r="N89" s="21">
        <v>3.8701179897614965E-97</v>
      </c>
      <c r="O89" s="45">
        <f t="shared" si="1"/>
        <v>0.99999999999999856</v>
      </c>
      <c r="T89">
        <f t="shared" si="8"/>
        <v>11</v>
      </c>
      <c r="U89" s="47">
        <f>1-Y89</f>
        <v>0.10466174574128373</v>
      </c>
      <c r="V89" s="47">
        <f t="shared" si="3"/>
        <v>0.43119990772354011</v>
      </c>
      <c r="W89" s="47">
        <f t="shared" si="4"/>
        <v>0.68618940390999983</v>
      </c>
      <c r="Y89" s="45">
        <f t="shared" si="5"/>
        <v>0.89533825425871627</v>
      </c>
      <c r="Z89" s="45">
        <f t="shared" si="6"/>
        <v>0.56880009227645989</v>
      </c>
      <c r="AA89" s="45">
        <f t="shared" si="7"/>
        <v>0.31381059609000017</v>
      </c>
    </row>
    <row r="90" spans="13:27" x14ac:dyDescent="0.3">
      <c r="M90">
        <f t="shared" si="2"/>
        <v>63</v>
      </c>
      <c r="N90" s="21">
        <v>2.3579362451649339E-99</v>
      </c>
      <c r="O90" s="45">
        <f t="shared" si="1"/>
        <v>0.99999999999999856</v>
      </c>
      <c r="T90">
        <f t="shared" si="8"/>
        <v>12</v>
      </c>
      <c r="U90" s="47">
        <f>1-Y90</f>
        <v>0.11361512828387088</v>
      </c>
      <c r="V90" s="47">
        <f t="shared" si="3"/>
        <v>0.45963991233736312</v>
      </c>
      <c r="W90" s="47">
        <f t="shared" si="4"/>
        <v>0.71757046351899989</v>
      </c>
      <c r="Y90" s="45">
        <f t="shared" si="5"/>
        <v>0.88638487171612912</v>
      </c>
      <c r="Z90" s="45">
        <f t="shared" si="6"/>
        <v>0.54036008766263688</v>
      </c>
      <c r="AA90" s="45">
        <f t="shared" si="7"/>
        <v>0.28242953648100017</v>
      </c>
    </row>
    <row r="91" spans="13:27" x14ac:dyDescent="0.3">
      <c r="M91">
        <f t="shared" si="2"/>
        <v>64</v>
      </c>
      <c r="N91" s="21">
        <v>1.3769514057939159E-101</v>
      </c>
      <c r="O91" s="45">
        <f t="shared" si="1"/>
        <v>0.99999999999999856</v>
      </c>
      <c r="T91">
        <f t="shared" si="8"/>
        <v>13</v>
      </c>
      <c r="U91" s="47">
        <f>1-Y91</f>
        <v>0.12247897700103227</v>
      </c>
      <c r="V91" s="47">
        <f t="shared" si="3"/>
        <v>0.48665791672049497</v>
      </c>
      <c r="W91" s="47">
        <f t="shared" si="4"/>
        <v>0.74581341716709981</v>
      </c>
      <c r="Y91" s="45">
        <f t="shared" si="5"/>
        <v>0.87752102299896773</v>
      </c>
      <c r="Z91" s="45">
        <f t="shared" si="6"/>
        <v>0.51334208327950503</v>
      </c>
      <c r="AA91" s="45">
        <f t="shared" si="7"/>
        <v>0.25418658283290019</v>
      </c>
    </row>
    <row r="92" spans="13:27" x14ac:dyDescent="0.3">
      <c r="M92">
        <f t="shared" si="2"/>
        <v>65</v>
      </c>
      <c r="N92" s="21">
        <v>7.7032246477981312E-104</v>
      </c>
      <c r="O92" s="45">
        <f t="shared" si="1"/>
        <v>0.99999999999999856</v>
      </c>
      <c r="T92">
        <f t="shared" si="8"/>
        <v>14</v>
      </c>
      <c r="U92" s="47">
        <f>1-Y92</f>
        <v>0.13125418723102189</v>
      </c>
      <c r="V92" s="47">
        <f t="shared" si="3"/>
        <v>0.51232502088447029</v>
      </c>
      <c r="W92" s="47">
        <f t="shared" si="4"/>
        <v>0.77123207545038985</v>
      </c>
      <c r="Y92" s="45">
        <f t="shared" si="5"/>
        <v>0.86874581276897811</v>
      </c>
      <c r="Z92" s="45">
        <f t="shared" si="6"/>
        <v>0.48767497911552976</v>
      </c>
      <c r="AA92" s="45">
        <f t="shared" si="7"/>
        <v>0.22876792454961015</v>
      </c>
    </row>
    <row r="93" spans="13:27" x14ac:dyDescent="0.3">
      <c r="M93">
        <f t="shared" si="2"/>
        <v>66</v>
      </c>
      <c r="N93" s="21">
        <v>4.1263064382144865E-106</v>
      </c>
      <c r="O93" s="45">
        <f t="shared" ref="O93:O126" si="9">N93+O92</f>
        <v>0.99999999999999856</v>
      </c>
      <c r="T93">
        <f t="shared" si="8"/>
        <v>15</v>
      </c>
      <c r="U93" s="47">
        <f>1-Y93</f>
        <v>0.13994164535871167</v>
      </c>
      <c r="V93" s="47">
        <f t="shared" si="3"/>
        <v>0.53670876984024662</v>
      </c>
      <c r="W93" s="47">
        <f t="shared" si="4"/>
        <v>0.79410886790535085</v>
      </c>
      <c r="Y93" s="45">
        <f t="shared" si="5"/>
        <v>0.86005835464128833</v>
      </c>
      <c r="Z93" s="45">
        <f t="shared" si="6"/>
        <v>0.46329123015975332</v>
      </c>
      <c r="AA93" s="45">
        <f t="shared" si="7"/>
        <v>0.20589113209464913</v>
      </c>
    </row>
    <row r="94" spans="13:27" x14ac:dyDescent="0.3">
      <c r="M94">
        <f t="shared" si="2"/>
        <v>67</v>
      </c>
      <c r="N94" s="21">
        <v>2.1150975259956649E-108</v>
      </c>
      <c r="O94" s="45">
        <f t="shared" si="9"/>
        <v>0.99999999999999856</v>
      </c>
      <c r="T94">
        <f t="shared" si="8"/>
        <v>16</v>
      </c>
      <c r="U94" s="47">
        <f>1-Y94</f>
        <v>0.14854222890512458</v>
      </c>
      <c r="V94" s="47">
        <f t="shared" si="3"/>
        <v>0.55987333134823436</v>
      </c>
      <c r="W94" s="47">
        <f t="shared" si="4"/>
        <v>0.81469798111481573</v>
      </c>
      <c r="Y94" s="45">
        <f t="shared" si="5"/>
        <v>0.85145777109487542</v>
      </c>
      <c r="Z94" s="45">
        <f t="shared" si="6"/>
        <v>0.44012666865176564</v>
      </c>
      <c r="AA94" s="45">
        <f t="shared" si="7"/>
        <v>0.18530201888518424</v>
      </c>
    </row>
    <row r="95" spans="13:27" x14ac:dyDescent="0.3">
      <c r="M95">
        <f t="shared" si="2"/>
        <v>68</v>
      </c>
      <c r="N95" s="21">
        <v>1.0368125127429741E-110</v>
      </c>
      <c r="O95" s="45">
        <f t="shared" si="9"/>
        <v>0.99999999999999856</v>
      </c>
      <c r="T95">
        <f t="shared" si="8"/>
        <v>17</v>
      </c>
      <c r="U95" s="47">
        <f>1-Y95</f>
        <v>0.15705680661607335</v>
      </c>
      <c r="V95" s="47">
        <f t="shared" si="3"/>
        <v>0.58187966478082265</v>
      </c>
      <c r="W95" s="47">
        <f t="shared" si="4"/>
        <v>0.83322818300333412</v>
      </c>
      <c r="Y95" s="45">
        <f t="shared" si="5"/>
        <v>0.84294319338392665</v>
      </c>
      <c r="Z95" s="45">
        <f t="shared" si="6"/>
        <v>0.41812033521917735</v>
      </c>
      <c r="AA95" s="45">
        <f t="shared" si="7"/>
        <v>0.16677181699666582</v>
      </c>
    </row>
    <row r="96" spans="13:27" x14ac:dyDescent="0.3">
      <c r="M96">
        <f t="shared" si="2"/>
        <v>69</v>
      </c>
      <c r="N96" s="21">
        <v>4.8569756123225253E-113</v>
      </c>
      <c r="O96" s="45">
        <f t="shared" si="9"/>
        <v>0.99999999999999856</v>
      </c>
      <c r="T96">
        <f t="shared" si="8"/>
        <v>18</v>
      </c>
      <c r="U96" s="47">
        <f>1-Y96</f>
        <v>0.16548623854991262</v>
      </c>
      <c r="V96" s="47">
        <f t="shared" si="3"/>
        <v>0.60278568154178158</v>
      </c>
      <c r="W96" s="47">
        <f t="shared" si="4"/>
        <v>0.84990536470300082</v>
      </c>
      <c r="Y96" s="45">
        <f t="shared" si="5"/>
        <v>0.83451376145008738</v>
      </c>
      <c r="Z96" s="45">
        <f t="shared" si="6"/>
        <v>0.39721431845821847</v>
      </c>
      <c r="AA96" s="45">
        <f t="shared" si="7"/>
        <v>0.15009463529699923</v>
      </c>
    </row>
    <row r="97" spans="13:27" x14ac:dyDescent="0.3">
      <c r="M97">
        <f t="shared" si="2"/>
        <v>70</v>
      </c>
      <c r="N97" s="21">
        <v>2.172673073333308E-115</v>
      </c>
      <c r="O97" s="45">
        <f t="shared" si="9"/>
        <v>0.99999999999999856</v>
      </c>
      <c r="T97">
        <f t="shared" si="8"/>
        <v>19</v>
      </c>
      <c r="U97" s="47">
        <f>1-Y97</f>
        <v>0.17383137616441358</v>
      </c>
      <c r="V97" s="47">
        <f t="shared" si="3"/>
        <v>0.62264639746469252</v>
      </c>
      <c r="W97" s="47">
        <f t="shared" si="4"/>
        <v>0.86491482823270061</v>
      </c>
      <c r="Y97" s="45">
        <f t="shared" si="5"/>
        <v>0.82616862383558642</v>
      </c>
      <c r="Z97" s="45">
        <f t="shared" si="6"/>
        <v>0.37735360253530753</v>
      </c>
      <c r="AA97" s="45">
        <f t="shared" si="7"/>
        <v>0.13508517176729934</v>
      </c>
    </row>
    <row r="98" spans="13:27" x14ac:dyDescent="0.3">
      <c r="M98">
        <f t="shared" si="2"/>
        <v>71</v>
      </c>
      <c r="N98" s="21">
        <v>9.2730391520841153E-118</v>
      </c>
      <c r="O98" s="45">
        <f t="shared" si="9"/>
        <v>0.99999999999999856</v>
      </c>
      <c r="T98">
        <f t="shared" si="8"/>
        <v>20</v>
      </c>
      <c r="U98" s="47">
        <f>1-Y98</f>
        <v>0.18209306240276935</v>
      </c>
      <c r="V98" s="47">
        <f t="shared" si="3"/>
        <v>0.64151407759145784</v>
      </c>
      <c r="W98" s="47">
        <f t="shared" si="4"/>
        <v>0.87842334540943057</v>
      </c>
      <c r="Y98" s="45">
        <f t="shared" si="5"/>
        <v>0.81790693759723065</v>
      </c>
      <c r="Z98" s="45">
        <f t="shared" si="6"/>
        <v>0.35848592240854216</v>
      </c>
      <c r="AA98" s="45">
        <f t="shared" si="7"/>
        <v>0.12157665459056941</v>
      </c>
    </row>
    <row r="99" spans="13:27" x14ac:dyDescent="0.3">
      <c r="M99">
        <f t="shared" ref="M99:M126" si="10">M98+1</f>
        <v>72</v>
      </c>
      <c r="N99" s="21">
        <v>3.772701114063402E-120</v>
      </c>
      <c r="O99" s="45">
        <f t="shared" si="9"/>
        <v>0.99999999999999856</v>
      </c>
      <c r="T99">
        <f t="shared" si="8"/>
        <v>21</v>
      </c>
      <c r="U99" s="47">
        <f>1-Y99</f>
        <v>0.19027213177874169</v>
      </c>
      <c r="V99" s="47">
        <f t="shared" si="3"/>
        <v>0.65943837371188496</v>
      </c>
      <c r="W99" s="47">
        <f t="shared" si="4"/>
        <v>0.89058101086848751</v>
      </c>
      <c r="Y99" s="45">
        <f t="shared" si="5"/>
        <v>0.80972786822125831</v>
      </c>
      <c r="Z99" s="45">
        <f t="shared" si="6"/>
        <v>0.34056162628811509</v>
      </c>
      <c r="AA99" s="45">
        <f t="shared" si="7"/>
        <v>0.10941898913151248</v>
      </c>
    </row>
    <row r="100" spans="13:27" x14ac:dyDescent="0.3">
      <c r="M100">
        <f t="shared" si="10"/>
        <v>73</v>
      </c>
      <c r="N100" s="21">
        <v>1.4616802434450706E-122</v>
      </c>
      <c r="O100" s="45">
        <f t="shared" si="9"/>
        <v>0.99999999999999856</v>
      </c>
      <c r="T100">
        <f t="shared" si="8"/>
        <v>22</v>
      </c>
      <c r="U100" s="47">
        <f>1-Y100</f>
        <v>0.19836941046095435</v>
      </c>
      <c r="V100" s="47">
        <f t="shared" si="3"/>
        <v>0.67646645502629066</v>
      </c>
      <c r="W100" s="47">
        <f t="shared" si="4"/>
        <v>0.90152290978163874</v>
      </c>
      <c r="Y100" s="45">
        <f t="shared" si="5"/>
        <v>0.80163058953904565</v>
      </c>
      <c r="Z100" s="45">
        <f t="shared" si="6"/>
        <v>0.32353354497370929</v>
      </c>
      <c r="AA100" s="45">
        <f t="shared" si="7"/>
        <v>9.8477090218361235E-2</v>
      </c>
    </row>
    <row r="101" spans="13:27" x14ac:dyDescent="0.3">
      <c r="M101">
        <f t="shared" si="10"/>
        <v>74</v>
      </c>
      <c r="N101" s="21">
        <v>5.3870279242447325E-125</v>
      </c>
      <c r="O101" s="45">
        <f t="shared" si="9"/>
        <v>0.99999999999999856</v>
      </c>
      <c r="T101">
        <f t="shared" si="8"/>
        <v>23</v>
      </c>
      <c r="U101" s="47">
        <f>1-Y101</f>
        <v>0.20638571635634473</v>
      </c>
      <c r="V101" s="47">
        <f t="shared" si="3"/>
        <v>0.6926431322749762</v>
      </c>
      <c r="W101" s="47">
        <f t="shared" si="4"/>
        <v>0.91137061880347492</v>
      </c>
      <c r="Y101" s="45">
        <f t="shared" si="5"/>
        <v>0.79361428364365527</v>
      </c>
      <c r="Z101" s="45">
        <f t="shared" si="6"/>
        <v>0.30735686772502385</v>
      </c>
      <c r="AA101" s="45">
        <f t="shared" si="7"/>
        <v>8.8629381196525109E-2</v>
      </c>
    </row>
    <row r="102" spans="13:27" x14ac:dyDescent="0.3">
      <c r="M102">
        <f t="shared" si="10"/>
        <v>75</v>
      </c>
      <c r="N102" s="21">
        <v>1.8863666805436104E-127</v>
      </c>
      <c r="O102" s="45">
        <f t="shared" si="9"/>
        <v>0.99999999999999856</v>
      </c>
      <c r="T102">
        <f t="shared" si="8"/>
        <v>24</v>
      </c>
      <c r="U102" s="47">
        <f>1-Y102</f>
        <v>0.21432185919278135</v>
      </c>
      <c r="V102" s="47">
        <f t="shared" si="3"/>
        <v>0.70801097566122739</v>
      </c>
      <c r="W102" s="47">
        <f t="shared" si="4"/>
        <v>0.92023355692312736</v>
      </c>
      <c r="Y102" s="45">
        <f t="shared" si="5"/>
        <v>0.78567814080721865</v>
      </c>
      <c r="Z102" s="45">
        <f t="shared" si="6"/>
        <v>0.29198902433877266</v>
      </c>
      <c r="AA102" s="45">
        <f t="shared" si="7"/>
        <v>7.9766443076872598E-2</v>
      </c>
    </row>
    <row r="103" spans="13:27" x14ac:dyDescent="0.3">
      <c r="M103">
        <f t="shared" si="10"/>
        <v>76</v>
      </c>
      <c r="N103" s="21">
        <v>6.2678318731512821E-130</v>
      </c>
      <c r="O103" s="45">
        <f t="shared" si="9"/>
        <v>0.99999999999999856</v>
      </c>
      <c r="T103">
        <f t="shared" si="8"/>
        <v>25</v>
      </c>
      <c r="U103" s="47">
        <f>1-Y103</f>
        <v>0.22217864060085357</v>
      </c>
      <c r="V103" s="47">
        <f t="shared" si="3"/>
        <v>0.72261042687816601</v>
      </c>
      <c r="W103" s="47">
        <f t="shared" si="4"/>
        <v>0.92821020123081466</v>
      </c>
      <c r="Y103" s="45">
        <f t="shared" si="5"/>
        <v>0.77782135939914643</v>
      </c>
      <c r="Z103" s="45">
        <f t="shared" si="6"/>
        <v>0.27738957312183399</v>
      </c>
      <c r="AA103" s="45">
        <f t="shared" si="7"/>
        <v>7.1789798769185342E-2</v>
      </c>
    </row>
    <row r="104" spans="13:27" x14ac:dyDescent="0.3">
      <c r="M104">
        <f t="shared" si="10"/>
        <v>77</v>
      </c>
      <c r="N104" s="21">
        <v>1.9733433681704158E-132</v>
      </c>
      <c r="O104" s="45">
        <f t="shared" si="9"/>
        <v>0.99999999999999856</v>
      </c>
      <c r="T104">
        <f t="shared" si="8"/>
        <v>26</v>
      </c>
      <c r="U104" s="47">
        <f>1-Y104</f>
        <v>0.22995685419484502</v>
      </c>
      <c r="V104" s="47">
        <f t="shared" si="3"/>
        <v>0.73647990553425768</v>
      </c>
      <c r="W104" s="47">
        <f t="shared" si="4"/>
        <v>0.93538918110773317</v>
      </c>
      <c r="Y104" s="45">
        <f t="shared" si="5"/>
        <v>0.77004314580515498</v>
      </c>
      <c r="Z104" s="45">
        <f t="shared" si="6"/>
        <v>0.26352009446574232</v>
      </c>
      <c r="AA104" s="45">
        <f t="shared" si="7"/>
        <v>6.4610818892266816E-2</v>
      </c>
    </row>
    <row r="105" spans="13:27" x14ac:dyDescent="0.3">
      <c r="M105">
        <f t="shared" si="10"/>
        <v>78</v>
      </c>
      <c r="N105" s="21">
        <v>5.8776090997046856E-135</v>
      </c>
      <c r="O105" s="45">
        <f t="shared" si="9"/>
        <v>0.99999999999999856</v>
      </c>
      <c r="T105">
        <f t="shared" si="8"/>
        <v>27</v>
      </c>
      <c r="U105" s="47">
        <f>1-Y105</f>
        <v>0.23765728565289657</v>
      </c>
      <c r="V105" s="47">
        <f t="shared" si="3"/>
        <v>0.74965591025754486</v>
      </c>
      <c r="W105" s="47">
        <f t="shared" si="4"/>
        <v>0.94185026299695984</v>
      </c>
      <c r="Y105" s="45">
        <f t="shared" si="5"/>
        <v>0.76234271434710343</v>
      </c>
      <c r="Z105" s="45">
        <f t="shared" si="6"/>
        <v>0.2503440897424552</v>
      </c>
      <c r="AA105" s="45">
        <f t="shared" si="7"/>
        <v>5.8149737003040138E-2</v>
      </c>
    </row>
    <row r="106" spans="13:27" x14ac:dyDescent="0.3">
      <c r="M106">
        <f t="shared" si="10"/>
        <v>79</v>
      </c>
      <c r="N106" s="21">
        <v>1.6533358930252273E-137</v>
      </c>
      <c r="O106" s="45">
        <f t="shared" si="9"/>
        <v>0.99999999999999856</v>
      </c>
      <c r="T106">
        <f t="shared" si="8"/>
        <v>28</v>
      </c>
      <c r="U106" s="47">
        <f>1-Y106</f>
        <v>0.24528071279636765</v>
      </c>
      <c r="V106" s="47">
        <f t="shared" si="3"/>
        <v>0.76217311474466753</v>
      </c>
      <c r="W106" s="47">
        <f t="shared" si="4"/>
        <v>0.94766523669726388</v>
      </c>
      <c r="Y106" s="45">
        <f t="shared" si="5"/>
        <v>0.75471928720363235</v>
      </c>
      <c r="Z106" s="45">
        <f t="shared" si="6"/>
        <v>0.23782688525533241</v>
      </c>
      <c r="AA106" s="45">
        <f t="shared" si="7"/>
        <v>5.2334763302736127E-2</v>
      </c>
    </row>
    <row r="107" spans="13:27" x14ac:dyDescent="0.3">
      <c r="M107">
        <f t="shared" si="10"/>
        <v>80</v>
      </c>
      <c r="N107" s="21">
        <v>4.3838451709002262E-140</v>
      </c>
      <c r="O107" s="45">
        <f t="shared" si="9"/>
        <v>0.99999999999999856</v>
      </c>
      <c r="T107">
        <f t="shared" si="8"/>
        <v>29</v>
      </c>
      <c r="U107" s="47">
        <f>1-Y107</f>
        <v>0.25282790566840407</v>
      </c>
      <c r="V107" s="47">
        <f t="shared" si="3"/>
        <v>0.77406445900743415</v>
      </c>
      <c r="W107" s="47">
        <f t="shared" si="4"/>
        <v>0.95289871302753748</v>
      </c>
      <c r="Y107" s="45">
        <f t="shared" si="5"/>
        <v>0.74717209433159593</v>
      </c>
      <c r="Z107" s="45">
        <f t="shared" si="6"/>
        <v>0.2259355409925658</v>
      </c>
      <c r="AA107" s="45">
        <f t="shared" si="7"/>
        <v>4.7101286972462519E-2</v>
      </c>
    </row>
    <row r="108" spans="13:27" x14ac:dyDescent="0.3">
      <c r="M108">
        <f t="shared" si="10"/>
        <v>81</v>
      </c>
      <c r="N108" s="21">
        <v>1.0933645519142597E-142</v>
      </c>
      <c r="O108" s="45">
        <f t="shared" si="9"/>
        <v>0.99999999999999856</v>
      </c>
      <c r="T108">
        <f t="shared" si="8"/>
        <v>30</v>
      </c>
      <c r="U108" s="47">
        <f>1-Y108</f>
        <v>0.2602996266117199</v>
      </c>
      <c r="V108" s="47">
        <f t="shared" si="3"/>
        <v>0.78536123605706254</v>
      </c>
      <c r="W108" s="47">
        <f t="shared" si="4"/>
        <v>0.95760884172478378</v>
      </c>
      <c r="Y108" s="45">
        <f t="shared" si="5"/>
        <v>0.7397003733882801</v>
      </c>
      <c r="Z108" s="45">
        <f t="shared" si="6"/>
        <v>0.21463876394293749</v>
      </c>
      <c r="AA108" s="45">
        <f t="shared" si="7"/>
        <v>4.2391158275216265E-2</v>
      </c>
    </row>
    <row r="109" spans="13:27" x14ac:dyDescent="0.3">
      <c r="M109">
        <f t="shared" si="10"/>
        <v>82</v>
      </c>
      <c r="N109" s="21">
        <v>2.5589956253228549E-145</v>
      </c>
      <c r="O109" s="45">
        <f t="shared" si="9"/>
        <v>0.99999999999999856</v>
      </c>
      <c r="T109">
        <f t="shared" si="8"/>
        <v>31</v>
      </c>
      <c r="U109" s="47">
        <f>1-Y109</f>
        <v>0.26769663034560276</v>
      </c>
      <c r="V109" s="47">
        <f t="shared" si="3"/>
        <v>0.79609317425420933</v>
      </c>
      <c r="W109" s="47">
        <f t="shared" si="4"/>
        <v>0.96184795755230534</v>
      </c>
      <c r="Y109" s="45">
        <f t="shared" si="5"/>
        <v>0.73230336965439724</v>
      </c>
      <c r="Z109" s="45">
        <f t="shared" si="6"/>
        <v>0.20390682574579064</v>
      </c>
      <c r="AA109" s="45">
        <f t="shared" si="7"/>
        <v>3.8152042447694635E-2</v>
      </c>
    </row>
    <row r="110" spans="13:27" x14ac:dyDescent="0.3">
      <c r="M110">
        <f t="shared" si="10"/>
        <v>83</v>
      </c>
      <c r="N110" s="21">
        <v>5.6056859262275039E-148</v>
      </c>
      <c r="O110" s="45">
        <f t="shared" si="9"/>
        <v>0.99999999999999856</v>
      </c>
      <c r="T110">
        <f t="shared" si="8"/>
        <v>32</v>
      </c>
      <c r="U110" s="47">
        <f>1-Y110</f>
        <v>0.27501966404214673</v>
      </c>
      <c r="V110" s="47">
        <f t="shared" si="3"/>
        <v>0.80628851554149894</v>
      </c>
      <c r="W110" s="47">
        <f t="shared" si="4"/>
        <v>0.96566316179707479</v>
      </c>
      <c r="Y110" s="45">
        <f t="shared" si="5"/>
        <v>0.72498033595785327</v>
      </c>
      <c r="Z110" s="45">
        <f t="shared" si="6"/>
        <v>0.19371148445850112</v>
      </c>
      <c r="AA110" s="45">
        <f t="shared" si="7"/>
        <v>3.4336838202925178E-2</v>
      </c>
    </row>
    <row r="111" spans="13:27" x14ac:dyDescent="0.3">
      <c r="M111">
        <f t="shared" si="10"/>
        <v>84</v>
      </c>
      <c r="N111" s="21">
        <v>1.1459434914125487E-150</v>
      </c>
      <c r="O111" s="45">
        <f t="shared" si="9"/>
        <v>0.99999999999999856</v>
      </c>
      <c r="T111">
        <f t="shared" si="8"/>
        <v>33</v>
      </c>
      <c r="U111" s="47">
        <f>1-Y111</f>
        <v>0.28226946740172532</v>
      </c>
      <c r="V111" s="47">
        <f t="shared" si="3"/>
        <v>0.81597408976442398</v>
      </c>
      <c r="W111" s="47">
        <f t="shared" si="4"/>
        <v>0.96909684561736731</v>
      </c>
      <c r="Y111" s="45">
        <f t="shared" si="5"/>
        <v>0.71773053259827468</v>
      </c>
      <c r="Z111" s="45">
        <f t="shared" si="6"/>
        <v>0.18402591023557605</v>
      </c>
      <c r="AA111" s="45">
        <f t="shared" si="7"/>
        <v>3.090315438263266E-2</v>
      </c>
    </row>
    <row r="112" spans="13:27" x14ac:dyDescent="0.3">
      <c r="M112">
        <f t="shared" si="10"/>
        <v>85</v>
      </c>
      <c r="N112" s="21">
        <v>2.1788586883661067E-153</v>
      </c>
      <c r="O112" s="45">
        <f t="shared" si="9"/>
        <v>0.99999999999999856</v>
      </c>
      <c r="T112">
        <f t="shared" si="8"/>
        <v>34</v>
      </c>
      <c r="U112" s="47">
        <f>1-Y112</f>
        <v>0.28944677272770802</v>
      </c>
      <c r="V112" s="47">
        <f t="shared" si="3"/>
        <v>0.82517538527620271</v>
      </c>
      <c r="W112" s="47">
        <f t="shared" si="4"/>
        <v>0.97218716105563063</v>
      </c>
      <c r="Y112" s="45">
        <f t="shared" si="5"/>
        <v>0.71055322727229198</v>
      </c>
      <c r="Z112" s="45">
        <f t="shared" si="6"/>
        <v>0.17482461472379726</v>
      </c>
      <c r="AA112" s="45">
        <f t="shared" si="7"/>
        <v>2.7812838944369395E-2</v>
      </c>
    </row>
    <row r="113" spans="13:27" x14ac:dyDescent="0.3">
      <c r="M113">
        <f t="shared" si="10"/>
        <v>86</v>
      </c>
      <c r="N113" s="21">
        <v>3.8387221429987751E-156</v>
      </c>
      <c r="O113" s="45">
        <f t="shared" si="9"/>
        <v>0.99999999999999856</v>
      </c>
      <c r="T113">
        <f t="shared" si="8"/>
        <v>35</v>
      </c>
      <c r="U113" s="47">
        <f>1-Y113</f>
        <v>0.29655230500043095</v>
      </c>
      <c r="V113" s="47">
        <f t="shared" si="3"/>
        <v>0.83391661601239264</v>
      </c>
      <c r="W113" s="47">
        <f t="shared" si="4"/>
        <v>0.97496844495006751</v>
      </c>
      <c r="Y113" s="45">
        <f t="shared" si="5"/>
        <v>0.70344769499956905</v>
      </c>
      <c r="Z113" s="45">
        <f t="shared" si="6"/>
        <v>0.16608338398760736</v>
      </c>
      <c r="AA113" s="45">
        <f t="shared" si="7"/>
        <v>2.5031555049932458E-2</v>
      </c>
    </row>
    <row r="114" spans="13:27" x14ac:dyDescent="0.3">
      <c r="M114">
        <f t="shared" si="10"/>
        <v>87</v>
      </c>
      <c r="N114" s="21">
        <v>6.2396505285014408E-159</v>
      </c>
      <c r="O114" s="45">
        <f t="shared" si="9"/>
        <v>0.99999999999999856</v>
      </c>
      <c r="T114">
        <f t="shared" si="8"/>
        <v>36</v>
      </c>
      <c r="U114" s="47">
        <f>1-Y114</f>
        <v>0.30358678195042665</v>
      </c>
      <c r="V114" s="47">
        <f t="shared" si="3"/>
        <v>0.84222078521177302</v>
      </c>
      <c r="W114" s="47">
        <f t="shared" si="4"/>
        <v>0.97747160045506076</v>
      </c>
      <c r="Y114" s="45">
        <f t="shared" si="5"/>
        <v>0.69641321804957335</v>
      </c>
      <c r="Z114" s="45">
        <f t="shared" si="6"/>
        <v>0.15777921478822701</v>
      </c>
      <c r="AA114" s="45">
        <f t="shared" si="7"/>
        <v>2.2528399544939213E-2</v>
      </c>
    </row>
    <row r="115" spans="13:27" x14ac:dyDescent="0.3">
      <c r="M115">
        <f t="shared" si="10"/>
        <v>88</v>
      </c>
      <c r="N115" s="21">
        <v>9.3107732863313499E-162</v>
      </c>
      <c r="O115" s="45">
        <f t="shared" si="9"/>
        <v>0.99999999999999856</v>
      </c>
      <c r="T115">
        <f t="shared" si="8"/>
        <v>37</v>
      </c>
      <c r="U115" s="47">
        <f>1-Y115</f>
        <v>0.3105509141309224</v>
      </c>
      <c r="V115" s="47">
        <f t="shared" si="3"/>
        <v>0.85010974595118438</v>
      </c>
      <c r="W115" s="47">
        <f t="shared" si="4"/>
        <v>0.97972444040955475</v>
      </c>
      <c r="Y115" s="45">
        <f t="shared" si="5"/>
        <v>0.6894490858690776</v>
      </c>
      <c r="Z115" s="45">
        <f t="shared" si="6"/>
        <v>0.14989025404881567</v>
      </c>
      <c r="AA115" s="45">
        <f t="shared" si="7"/>
        <v>2.0275559590445295E-2</v>
      </c>
    </row>
    <row r="116" spans="13:27" x14ac:dyDescent="0.3">
      <c r="M116">
        <f t="shared" si="10"/>
        <v>89</v>
      </c>
      <c r="N116" s="21">
        <v>1.2680658204060396E-164</v>
      </c>
      <c r="O116" s="45">
        <f t="shared" si="9"/>
        <v>0.99999999999999856</v>
      </c>
      <c r="T116">
        <f t="shared" si="8"/>
        <v>38</v>
      </c>
      <c r="U116" s="47">
        <f>1-Y116</f>
        <v>0.31744540498961316</v>
      </c>
      <c r="V116" s="47">
        <f t="shared" si="3"/>
        <v>0.85760425865362511</v>
      </c>
      <c r="W116" s="47">
        <f t="shared" si="4"/>
        <v>0.98175199636859922</v>
      </c>
      <c r="Y116" s="45">
        <f t="shared" si="5"/>
        <v>0.68255459501038684</v>
      </c>
      <c r="Z116" s="45">
        <f t="shared" si="6"/>
        <v>0.14239574134637487</v>
      </c>
      <c r="AA116" s="45">
        <f t="shared" si="7"/>
        <v>1.8248003631400764E-2</v>
      </c>
    </row>
    <row r="117" spans="13:27" x14ac:dyDescent="0.3">
      <c r="M117">
        <f t="shared" si="10"/>
        <v>90</v>
      </c>
      <c r="N117" s="21">
        <v>1.5655133585259762E-167</v>
      </c>
      <c r="O117" s="45">
        <f t="shared" si="9"/>
        <v>0.99999999999999856</v>
      </c>
      <c r="T117">
        <f t="shared" si="8"/>
        <v>39</v>
      </c>
      <c r="U117" s="47">
        <f>1-Y117</f>
        <v>0.32427095093971703</v>
      </c>
      <c r="V117" s="47">
        <f t="shared" si="3"/>
        <v>0.86472404572094386</v>
      </c>
      <c r="W117" s="47">
        <f t="shared" si="4"/>
        <v>0.98357679673173926</v>
      </c>
      <c r="Y117" s="45">
        <f t="shared" si="5"/>
        <v>0.67572904906028297</v>
      </c>
      <c r="Z117" s="45">
        <f t="shared" si="6"/>
        <v>0.13527595427905614</v>
      </c>
      <c r="AA117" s="45">
        <f t="shared" si="7"/>
        <v>1.6423203268260689E-2</v>
      </c>
    </row>
    <row r="118" spans="13:27" x14ac:dyDescent="0.3">
      <c r="M118">
        <f t="shared" si="10"/>
        <v>91</v>
      </c>
      <c r="N118" s="21">
        <v>1.7377215656853983E-170</v>
      </c>
      <c r="O118" s="45">
        <f t="shared" si="9"/>
        <v>0.99999999999999856</v>
      </c>
      <c r="T118">
        <f t="shared" si="8"/>
        <v>40</v>
      </c>
      <c r="U118" s="47">
        <f>1-Y118</f>
        <v>0.33102824143031995</v>
      </c>
      <c r="V118" s="47">
        <f t="shared" si="3"/>
        <v>0.87148784343489671</v>
      </c>
      <c r="W118" s="47">
        <f t="shared" si="4"/>
        <v>0.98521911705856535</v>
      </c>
      <c r="Y118" s="45">
        <f t="shared" si="5"/>
        <v>0.66897175856968005</v>
      </c>
      <c r="Z118" s="45">
        <f t="shared" si="6"/>
        <v>0.12851215656510334</v>
      </c>
      <c r="AA118" s="45">
        <f t="shared" si="7"/>
        <v>1.478088294143462E-2</v>
      </c>
    </row>
    <row r="119" spans="13:27" x14ac:dyDescent="0.3">
      <c r="M119">
        <f t="shared" si="10"/>
        <v>92</v>
      </c>
      <c r="N119" s="21">
        <v>1.7171161716258879E-173</v>
      </c>
      <c r="O119" s="45">
        <f t="shared" si="9"/>
        <v>0.99999999999999856</v>
      </c>
      <c r="T119">
        <f t="shared" si="8"/>
        <v>41</v>
      </c>
      <c r="U119" s="47">
        <f>1-Y119</f>
        <v>0.33771795901601676</v>
      </c>
      <c r="V119" s="47">
        <f t="shared" si="3"/>
        <v>0.8779134512631519</v>
      </c>
      <c r="W119" s="47">
        <f t="shared" si="4"/>
        <v>0.98669720535270888</v>
      </c>
      <c r="Y119" s="45">
        <f t="shared" si="5"/>
        <v>0.66228204098398324</v>
      </c>
      <c r="Z119" s="45">
        <f t="shared" si="6"/>
        <v>0.12208654873684816</v>
      </c>
      <c r="AA119" s="45">
        <f t="shared" si="7"/>
        <v>1.3302794647291158E-2</v>
      </c>
    </row>
    <row r="120" spans="13:27" x14ac:dyDescent="0.3">
      <c r="M120">
        <f t="shared" si="10"/>
        <v>93</v>
      </c>
      <c r="N120" s="21">
        <v>1.4920092726194317E-176</v>
      </c>
      <c r="O120" s="45">
        <f t="shared" si="9"/>
        <v>0.99999999999999856</v>
      </c>
      <c r="T120">
        <f t="shared" si="8"/>
        <v>42</v>
      </c>
      <c r="U120" s="47">
        <f>1-Y120</f>
        <v>0.34434077942585661</v>
      </c>
      <c r="V120" s="47">
        <f t="shared" si="3"/>
        <v>0.88401777869999421</v>
      </c>
      <c r="W120" s="47">
        <f t="shared" si="4"/>
        <v>0.98802748481743796</v>
      </c>
      <c r="Y120" s="45">
        <f t="shared" si="5"/>
        <v>0.65565922057414339</v>
      </c>
      <c r="Z120" s="45">
        <f t="shared" si="6"/>
        <v>0.11598222130000577</v>
      </c>
      <c r="AA120" s="45">
        <f t="shared" si="7"/>
        <v>1.1972515182562043E-2</v>
      </c>
    </row>
    <row r="121" spans="13:27" x14ac:dyDescent="0.3">
      <c r="M121">
        <f t="shared" si="10"/>
        <v>94</v>
      </c>
      <c r="N121" s="21">
        <v>1.122293671645822E-179</v>
      </c>
      <c r="O121" s="45">
        <f t="shared" si="9"/>
        <v>0.99999999999999856</v>
      </c>
      <c r="T121">
        <f t="shared" si="8"/>
        <v>43</v>
      </c>
      <c r="U121" s="47">
        <f>1-Y121</f>
        <v>0.35089737163159807</v>
      </c>
      <c r="V121" s="47">
        <f t="shared" si="3"/>
        <v>0.88981688976499451</v>
      </c>
      <c r="W121" s="47">
        <f t="shared" si="4"/>
        <v>0.98922473633569419</v>
      </c>
      <c r="Y121" s="45">
        <f t="shared" si="5"/>
        <v>0.64910262836840193</v>
      </c>
      <c r="Z121" s="45">
        <f t="shared" si="6"/>
        <v>0.11018311023500546</v>
      </c>
      <c r="AA121" s="45">
        <f t="shared" si="7"/>
        <v>1.077526366430584E-2</v>
      </c>
    </row>
    <row r="122" spans="13:27" x14ac:dyDescent="0.3">
      <c r="M122">
        <f t="shared" si="10"/>
        <v>95</v>
      </c>
      <c r="N122" s="21">
        <v>7.1597682401647327E-183</v>
      </c>
      <c r="O122" s="45">
        <f t="shared" si="9"/>
        <v>0.99999999999999856</v>
      </c>
      <c r="T122">
        <f t="shared" si="8"/>
        <v>44</v>
      </c>
      <c r="U122" s="47">
        <f>1-Y122</f>
        <v>0.35738839791528199</v>
      </c>
      <c r="V122" s="47">
        <f t="shared" si="3"/>
        <v>0.89532604527674486</v>
      </c>
      <c r="W122" s="47">
        <f t="shared" si="4"/>
        <v>0.99030226270212474</v>
      </c>
      <c r="Y122" s="45">
        <f t="shared" si="5"/>
        <v>0.64261160208471801</v>
      </c>
      <c r="Z122" s="45">
        <f t="shared" si="6"/>
        <v>0.10467395472325518</v>
      </c>
      <c r="AA122" s="45">
        <f t="shared" si="7"/>
        <v>9.6977372978752571E-3</v>
      </c>
    </row>
    <row r="123" spans="13:27" x14ac:dyDescent="0.3">
      <c r="M123">
        <f t="shared" si="10"/>
        <v>96</v>
      </c>
      <c r="N123" s="21">
        <v>3.7667130893122563E-186</v>
      </c>
      <c r="O123" s="45">
        <f t="shared" si="9"/>
        <v>0.99999999999999856</v>
      </c>
      <c r="T123">
        <f t="shared" si="8"/>
        <v>45</v>
      </c>
      <c r="U123" s="47">
        <f>1-Y123</f>
        <v>0.36381451393612929</v>
      </c>
      <c r="V123" s="47">
        <f t="shared" si="3"/>
        <v>0.90055974301290753</v>
      </c>
      <c r="W123" s="47">
        <f t="shared" si="4"/>
        <v>0.99127203643191231</v>
      </c>
      <c r="Y123" s="45">
        <f t="shared" si="5"/>
        <v>0.63618548606387071</v>
      </c>
      <c r="Z123" s="45">
        <f t="shared" si="6"/>
        <v>9.9440256987092426E-2</v>
      </c>
      <c r="AA123" s="45">
        <f t="shared" si="7"/>
        <v>8.7279635680877331E-3</v>
      </c>
    </row>
    <row r="124" spans="13:27" x14ac:dyDescent="0.3">
      <c r="M124">
        <f t="shared" si="10"/>
        <v>97</v>
      </c>
      <c r="N124" s="21">
        <v>1.5689734830000013E-189</v>
      </c>
      <c r="O124" s="45">
        <f t="shared" si="9"/>
        <v>0.99999999999999856</v>
      </c>
      <c r="T124">
        <f t="shared" si="8"/>
        <v>46</v>
      </c>
      <c r="U124" s="47">
        <f>1-Y124</f>
        <v>0.37017636879676796</v>
      </c>
      <c r="V124" s="47">
        <f t="shared" si="3"/>
        <v>0.9055317558622622</v>
      </c>
      <c r="W124" s="47">
        <f t="shared" si="4"/>
        <v>0.99214483278872101</v>
      </c>
      <c r="Y124" s="45">
        <f t="shared" si="5"/>
        <v>0.62982363120323204</v>
      </c>
      <c r="Z124" s="45">
        <f t="shared" si="6"/>
        <v>9.44682441377378E-2</v>
      </c>
      <c r="AA124" s="45">
        <f t="shared" si="7"/>
        <v>7.8551672112789576E-3</v>
      </c>
    </row>
    <row r="125" spans="13:27" x14ac:dyDescent="0.3">
      <c r="M125">
        <f t="shared" si="10"/>
        <v>98</v>
      </c>
      <c r="N125" s="21">
        <v>4.851495000000005E-193</v>
      </c>
      <c r="O125" s="45">
        <f t="shared" si="9"/>
        <v>0.99999999999999856</v>
      </c>
      <c r="T125">
        <f t="shared" si="8"/>
        <v>47</v>
      </c>
      <c r="U125" s="47">
        <f>1-Y125</f>
        <v>0.37647460510880026</v>
      </c>
      <c r="V125" s="47">
        <f t="shared" si="3"/>
        <v>0.91025516806914908</v>
      </c>
      <c r="W125" s="47">
        <f t="shared" si="4"/>
        <v>0.99293034950984893</v>
      </c>
      <c r="Y125" s="45">
        <f t="shared" si="5"/>
        <v>0.62352539489119974</v>
      </c>
      <c r="Z125" s="45">
        <f t="shared" si="6"/>
        <v>8.9744831930850921E-2</v>
      </c>
      <c r="AA125" s="45">
        <f t="shared" si="7"/>
        <v>7.0696504901510623E-3</v>
      </c>
    </row>
    <row r="126" spans="13:27" x14ac:dyDescent="0.3">
      <c r="M126">
        <f t="shared" si="10"/>
        <v>99</v>
      </c>
      <c r="N126" s="21">
        <v>9.9000000000000135E-197</v>
      </c>
      <c r="O126" s="45">
        <f t="shared" si="9"/>
        <v>0.99999999999999856</v>
      </c>
      <c r="T126">
        <f t="shared" si="8"/>
        <v>48</v>
      </c>
      <c r="U126" s="47">
        <f>1-Y126</f>
        <v>0.38270985905771226</v>
      </c>
      <c r="V126" s="47">
        <f t="shared" si="3"/>
        <v>0.91474240966569165</v>
      </c>
      <c r="W126" s="47">
        <f t="shared" si="4"/>
        <v>0.99363731455886406</v>
      </c>
      <c r="Y126" s="45">
        <f t="shared" si="5"/>
        <v>0.61729014094228774</v>
      </c>
      <c r="Z126" s="45">
        <f t="shared" si="6"/>
        <v>8.5257590334308367E-2</v>
      </c>
      <c r="AA126" s="45">
        <f t="shared" si="7"/>
        <v>6.3626854411359575E-3</v>
      </c>
    </row>
    <row r="127" spans="13:27" x14ac:dyDescent="0.3">
      <c r="T127">
        <f t="shared" si="8"/>
        <v>49</v>
      </c>
      <c r="U127" s="47">
        <f>1-Y127</f>
        <v>0.38888276046713521</v>
      </c>
      <c r="V127" s="47">
        <f t="shared" si="3"/>
        <v>0.91900528918240709</v>
      </c>
      <c r="W127" s="47">
        <f t="shared" si="4"/>
        <v>0.99427358310297764</v>
      </c>
      <c r="Y127" s="45">
        <f t="shared" si="5"/>
        <v>0.61111723953286479</v>
      </c>
      <c r="Z127" s="45">
        <f t="shared" si="6"/>
        <v>8.0994710817592949E-2</v>
      </c>
      <c r="AA127" s="45">
        <f t="shared" si="7"/>
        <v>5.7264168970223616E-3</v>
      </c>
    </row>
    <row r="128" spans="13:27" x14ac:dyDescent="0.3">
      <c r="T128">
        <f t="shared" si="8"/>
        <v>50</v>
      </c>
      <c r="U128" s="47">
        <f>1-Y128</f>
        <v>0.39499393286246387</v>
      </c>
      <c r="V128" s="47">
        <f t="shared" si="3"/>
        <v>0.92305502472328671</v>
      </c>
      <c r="W128" s="47">
        <f t="shared" si="4"/>
        <v>0.99484622479267992</v>
      </c>
      <c r="Y128" s="45">
        <f t="shared" si="5"/>
        <v>0.60500606713753613</v>
      </c>
      <c r="Z128" s="45">
        <f t="shared" si="6"/>
        <v>7.6944975276713304E-2</v>
      </c>
      <c r="AA128" s="45">
        <f t="shared" si="7"/>
        <v>5.1537752073201248E-3</v>
      </c>
    </row>
    <row r="129" spans="20:27" x14ac:dyDescent="0.3">
      <c r="T129">
        <f t="shared" si="8"/>
        <v>51</v>
      </c>
      <c r="U129" s="47">
        <f>1-Y129</f>
        <v>0.40104399353383924</v>
      </c>
      <c r="V129" s="47">
        <f t="shared" si="3"/>
        <v>0.9269022734871224</v>
      </c>
      <c r="W129" s="47">
        <f t="shared" si="4"/>
        <v>0.99536160231341186</v>
      </c>
      <c r="Y129" s="45">
        <f t="shared" si="5"/>
        <v>0.59895600646616076</v>
      </c>
      <c r="Z129" s="45">
        <f t="shared" si="6"/>
        <v>7.3097726512877631E-2</v>
      </c>
      <c r="AA129" s="45">
        <f t="shared" si="7"/>
        <v>4.6383976865881135E-3</v>
      </c>
    </row>
    <row r="130" spans="20:27" x14ac:dyDescent="0.3">
      <c r="T130">
        <f t="shared" si="8"/>
        <v>52</v>
      </c>
      <c r="U130" s="47">
        <f>1-Y130</f>
        <v>0.4070335535985008</v>
      </c>
      <c r="V130" s="47">
        <f t="shared" si="3"/>
        <v>0.93055715981276621</v>
      </c>
      <c r="W130" s="47">
        <f t="shared" si="4"/>
        <v>0.99582544208207069</v>
      </c>
      <c r="Y130" s="45">
        <f t="shared" si="5"/>
        <v>0.5929664464014992</v>
      </c>
      <c r="Z130" s="45">
        <f t="shared" si="6"/>
        <v>6.9442840187233748E-2</v>
      </c>
      <c r="AA130" s="45">
        <f t="shared" si="7"/>
        <v>4.1745579179293026E-3</v>
      </c>
    </row>
    <row r="131" spans="20:27" x14ac:dyDescent="0.3">
      <c r="T131">
        <f t="shared" si="8"/>
        <v>53</v>
      </c>
      <c r="U131" s="47">
        <f>1-Y131</f>
        <v>0.41296321806251579</v>
      </c>
      <c r="V131" s="47">
        <f t="shared" si="3"/>
        <v>0.93402930182212796</v>
      </c>
      <c r="W131" s="47">
        <f t="shared" si="4"/>
        <v>0.99624289787386366</v>
      </c>
      <c r="Y131" s="45">
        <f t="shared" si="5"/>
        <v>0.58703678193748421</v>
      </c>
      <c r="Z131" s="45">
        <f t="shared" si="6"/>
        <v>6.5970698177872072E-2</v>
      </c>
      <c r="AA131" s="45">
        <f t="shared" si="7"/>
        <v>3.7571021261363726E-3</v>
      </c>
    </row>
    <row r="132" spans="20:27" x14ac:dyDescent="0.3">
      <c r="T132">
        <f t="shared" si="8"/>
        <v>54</v>
      </c>
      <c r="U132" s="47">
        <f>1-Y132</f>
        <v>0.41883358588189068</v>
      </c>
      <c r="V132" s="47">
        <f t="shared" si="3"/>
        <v>0.9373278367310216</v>
      </c>
      <c r="W132" s="47">
        <f t="shared" si="4"/>
        <v>0.99661860808647729</v>
      </c>
      <c r="Y132" s="45">
        <f t="shared" si="5"/>
        <v>0.58116641411810932</v>
      </c>
      <c r="Z132" s="45">
        <f t="shared" si="6"/>
        <v>6.2672163268978454E-2</v>
      </c>
      <c r="AA132" s="45">
        <f t="shared" si="7"/>
        <v>3.3813919135227354E-3</v>
      </c>
    </row>
    <row r="133" spans="20:27" x14ac:dyDescent="0.3">
      <c r="T133">
        <f t="shared" si="8"/>
        <v>55</v>
      </c>
      <c r="U133" s="47">
        <f>1-Y133</f>
        <v>0.42464525002307174</v>
      </c>
      <c r="V133" s="47">
        <f t="shared" si="3"/>
        <v>0.94046144489447048</v>
      </c>
      <c r="W133" s="47">
        <f t="shared" si="4"/>
        <v>0.99695674727782957</v>
      </c>
      <c r="Y133" s="45">
        <f t="shared" si="5"/>
        <v>0.57535474997692826</v>
      </c>
      <c r="Z133" s="45">
        <f t="shared" si="6"/>
        <v>5.9538555105529543E-2</v>
      </c>
      <c r="AA133" s="45">
        <f t="shared" si="7"/>
        <v>3.0432527221704616E-3</v>
      </c>
    </row>
    <row r="134" spans="20:27" x14ac:dyDescent="0.3">
      <c r="T134">
        <f t="shared" si="8"/>
        <v>56</v>
      </c>
      <c r="U134" s="47">
        <f>1-Y134</f>
        <v>0.43039879752284105</v>
      </c>
      <c r="V134" s="47">
        <f t="shared" si="3"/>
        <v>0.94343837264974695</v>
      </c>
      <c r="W134" s="47">
        <f t="shared" si="4"/>
        <v>0.99726107255004659</v>
      </c>
      <c r="Y134" s="45">
        <f t="shared" si="5"/>
        <v>0.56960120247715895</v>
      </c>
      <c r="Z134" s="45">
        <f t="shared" si="6"/>
        <v>5.6561627350253066E-2</v>
      </c>
      <c r="AA134" s="45">
        <f t="shared" si="7"/>
        <v>2.7389274499534156E-3</v>
      </c>
    </row>
    <row r="135" spans="20:27" x14ac:dyDescent="0.3">
      <c r="T135">
        <f t="shared" si="8"/>
        <v>57</v>
      </c>
      <c r="U135" s="47">
        <f>1-Y135</f>
        <v>0.43609480954761271</v>
      </c>
      <c r="V135" s="47">
        <f t="shared" si="3"/>
        <v>0.94626645401725962</v>
      </c>
      <c r="W135" s="47">
        <f t="shared" si="4"/>
        <v>0.99753496529504193</v>
      </c>
      <c r="Y135" s="45">
        <f t="shared" si="5"/>
        <v>0.56390519045238729</v>
      </c>
      <c r="Z135" s="45">
        <f t="shared" si="6"/>
        <v>5.3733545982740404E-2</v>
      </c>
      <c r="AA135" s="45">
        <f t="shared" si="7"/>
        <v>2.4650347049580742E-3</v>
      </c>
    </row>
    <row r="136" spans="20:27" x14ac:dyDescent="0.3">
      <c r="T136">
        <f t="shared" si="8"/>
        <v>58</v>
      </c>
      <c r="U136" s="47">
        <f>1-Y136</f>
        <v>0.44173386145213656</v>
      </c>
      <c r="V136" s="47">
        <f t="shared" si="3"/>
        <v>0.94895313131639658</v>
      </c>
      <c r="W136" s="47">
        <f t="shared" si="4"/>
        <v>0.99778146876553775</v>
      </c>
      <c r="Y136" s="45">
        <f t="shared" si="5"/>
        <v>0.55826613854786344</v>
      </c>
      <c r="Z136" s="45">
        <f t="shared" si="6"/>
        <v>5.1046868683603391E-2</v>
      </c>
      <c r="AA136" s="45">
        <f t="shared" si="7"/>
        <v>2.218531234462267E-3</v>
      </c>
    </row>
    <row r="137" spans="20:27" x14ac:dyDescent="0.3">
      <c r="T137">
        <f t="shared" si="8"/>
        <v>59</v>
      </c>
      <c r="U137" s="47">
        <f>1-Y137</f>
        <v>0.44731652283761514</v>
      </c>
      <c r="V137" s="47">
        <f t="shared" si="3"/>
        <v>0.95150547475057679</v>
      </c>
      <c r="W137" s="47">
        <f t="shared" si="4"/>
        <v>0.998003321888984</v>
      </c>
      <c r="Y137" s="45">
        <f t="shared" si="5"/>
        <v>0.55268347716238486</v>
      </c>
      <c r="Z137" s="45">
        <f t="shared" si="6"/>
        <v>4.8494525249423222E-2</v>
      </c>
      <c r="AA137" s="45">
        <f t="shared" si="7"/>
        <v>1.9966781110160405E-3</v>
      </c>
    </row>
    <row r="138" spans="20:27" x14ac:dyDescent="0.3">
      <c r="T138">
        <f t="shared" si="8"/>
        <v>60</v>
      </c>
      <c r="U138" s="47">
        <f>1-Y138</f>
        <v>0.45284335760923911</v>
      </c>
      <c r="V138" s="47">
        <f t="shared" si="3"/>
        <v>0.95393020101304793</v>
      </c>
      <c r="W138" s="47">
        <f t="shared" si="4"/>
        <v>0.99820298970008559</v>
      </c>
      <c r="Y138" s="45">
        <f t="shared" si="5"/>
        <v>0.54715664239076089</v>
      </c>
      <c r="Z138" s="45">
        <f t="shared" si="6"/>
        <v>4.606979898695205E-2</v>
      </c>
      <c r="AA138" s="45">
        <f t="shared" si="7"/>
        <v>1.7970102999144365E-3</v>
      </c>
    </row>
    <row r="139" spans="20:27" x14ac:dyDescent="0.3">
      <c r="T139">
        <f t="shared" si="8"/>
        <v>61</v>
      </c>
      <c r="U139" s="47">
        <f>1-Y139</f>
        <v>0.45831492403314678</v>
      </c>
      <c r="V139" s="47">
        <f t="shared" si="3"/>
        <v>0.95623369096239552</v>
      </c>
      <c r="W139" s="47">
        <f t="shared" si="4"/>
        <v>0.99838269073007702</v>
      </c>
      <c r="Y139" s="45">
        <f t="shared" si="5"/>
        <v>0.54168507596685322</v>
      </c>
      <c r="Z139" s="45">
        <f t="shared" si="6"/>
        <v>4.3766309037604451E-2</v>
      </c>
      <c r="AA139" s="45">
        <f t="shared" si="7"/>
        <v>1.617309269922993E-3</v>
      </c>
    </row>
    <row r="140" spans="20:27" x14ac:dyDescent="0.3">
      <c r="T140">
        <f t="shared" si="8"/>
        <v>62</v>
      </c>
      <c r="U140" s="47">
        <f>1-Y140</f>
        <v>0.46373177479281513</v>
      </c>
      <c r="V140" s="47">
        <f t="shared" si="3"/>
        <v>0.95842200641427577</v>
      </c>
      <c r="W140" s="47">
        <f t="shared" si="4"/>
        <v>0.99854442165706936</v>
      </c>
      <c r="Y140" s="45">
        <f t="shared" si="5"/>
        <v>0.53626822520718487</v>
      </c>
      <c r="Z140" s="45">
        <f t="shared" si="6"/>
        <v>4.1577993585724227E-2</v>
      </c>
      <c r="AA140" s="45">
        <f t="shared" si="7"/>
        <v>1.4555783429306937E-3</v>
      </c>
    </row>
    <row r="141" spans="20:27" x14ac:dyDescent="0.3">
      <c r="T141">
        <f t="shared" si="8"/>
        <v>63</v>
      </c>
      <c r="U141" s="47">
        <f>1-Y141</f>
        <v>0.46909445704488706</v>
      </c>
      <c r="V141" s="47">
        <f t="shared" si="3"/>
        <v>0.96050090609356198</v>
      </c>
      <c r="W141" s="47">
        <f t="shared" si="4"/>
        <v>0.9986899794913624</v>
      </c>
      <c r="Y141" s="45">
        <f t="shared" si="5"/>
        <v>0.53090554295511294</v>
      </c>
      <c r="Z141" s="45">
        <f t="shared" si="6"/>
        <v>3.9499093906438021E-2</v>
      </c>
      <c r="AA141" s="45">
        <f t="shared" si="7"/>
        <v>1.3100205086376243E-3</v>
      </c>
    </row>
    <row r="142" spans="20:27" x14ac:dyDescent="0.3">
      <c r="T142">
        <f t="shared" si="8"/>
        <v>64</v>
      </c>
      <c r="U142" s="47">
        <f>1-Y142</f>
        <v>0.47440351247443824</v>
      </c>
      <c r="V142" s="47">
        <f t="shared" si="3"/>
        <v>0.96247586078888392</v>
      </c>
      <c r="W142" s="47">
        <f t="shared" si="4"/>
        <v>0.99882098154222609</v>
      </c>
      <c r="Y142" s="45">
        <f t="shared" si="5"/>
        <v>0.52559648752556176</v>
      </c>
      <c r="Z142" s="45">
        <f t="shared" si="6"/>
        <v>3.7524139211116116E-2</v>
      </c>
      <c r="AA142" s="45">
        <f t="shared" si="7"/>
        <v>1.179018457773862E-3</v>
      </c>
    </row>
    <row r="143" spans="20:27" x14ac:dyDescent="0.3">
      <c r="T143">
        <f t="shared" si="8"/>
        <v>65</v>
      </c>
      <c r="U143" s="47">
        <f>1-Y143</f>
        <v>0.47965947734969383</v>
      </c>
      <c r="V143" s="47">
        <f t="shared" si="3"/>
        <v>0.96435206774943971</v>
      </c>
      <c r="W143" s="47">
        <f t="shared" si="4"/>
        <v>0.99893888338800352</v>
      </c>
      <c r="Y143" s="45">
        <f t="shared" si="5"/>
        <v>0.52034052265030617</v>
      </c>
      <c r="Z143" s="45">
        <f t="shared" si="6"/>
        <v>3.5647932250560309E-2</v>
      </c>
      <c r="AA143" s="45">
        <f t="shared" si="7"/>
        <v>1.0611166119964758E-3</v>
      </c>
    </row>
    <row r="144" spans="20:27" x14ac:dyDescent="0.3">
      <c r="T144">
        <f t="shared" si="8"/>
        <v>66</v>
      </c>
      <c r="U144" s="47">
        <f>1-Y144</f>
        <v>0.48486288257619692</v>
      </c>
      <c r="V144" s="47">
        <f t="shared" ref="V144:V207" si="11">1-Z144</f>
        <v>0.9661344643619677</v>
      </c>
      <c r="W144" s="47">
        <f t="shared" ref="W144:W207" si="12">1-AA144</f>
        <v>0.99904499504920319</v>
      </c>
      <c r="Y144" s="45">
        <f t="shared" ref="Y144:AA207" si="13">$U$76^$T144</f>
        <v>0.51513711742380308</v>
      </c>
      <c r="Z144" s="45">
        <f t="shared" ref="Z144:Z207" si="14">$Z$77^$T144</f>
        <v>3.3865535638032296E-2</v>
      </c>
      <c r="AA144" s="45">
        <f t="shared" ref="AA144:AA207" si="15">$AA$77^$T144</f>
        <v>9.5500495079682828E-4</v>
      </c>
    </row>
    <row r="145" spans="20:27" x14ac:dyDescent="0.3">
      <c r="T145">
        <f t="shared" ref="T145:T208" si="16">T144+1</f>
        <v>67</v>
      </c>
      <c r="U145" s="47">
        <f>1-Y145</f>
        <v>0.49001425375043495</v>
      </c>
      <c r="V145" s="47">
        <f t="shared" si="11"/>
        <v>0.96782774114386938</v>
      </c>
      <c r="W145" s="47">
        <f t="shared" si="12"/>
        <v>0.99914049554428286</v>
      </c>
      <c r="Y145" s="45">
        <f t="shared" si="13"/>
        <v>0.50998574624956505</v>
      </c>
      <c r="Z145" s="45">
        <f t="shared" si="14"/>
        <v>3.2172258856130675E-2</v>
      </c>
      <c r="AA145" s="45">
        <f t="shared" si="15"/>
        <v>8.5950445571714553E-4</v>
      </c>
    </row>
    <row r="146" spans="20:27" x14ac:dyDescent="0.3">
      <c r="T146">
        <f t="shared" si="16"/>
        <v>68</v>
      </c>
      <c r="U146" s="47">
        <f>1-Y146</f>
        <v>0.49511411121293059</v>
      </c>
      <c r="V146" s="47">
        <f t="shared" si="11"/>
        <v>0.96943635408667583</v>
      </c>
      <c r="W146" s="47">
        <f t="shared" si="12"/>
        <v>0.99922644598985455</v>
      </c>
      <c r="Y146" s="45">
        <f t="shared" si="13"/>
        <v>0.50488588878706941</v>
      </c>
      <c r="Z146" s="45">
        <f t="shared" si="14"/>
        <v>3.0563645913324146E-2</v>
      </c>
      <c r="AA146" s="45">
        <f t="shared" si="15"/>
        <v>7.7355401014543102E-4</v>
      </c>
    </row>
    <row r="147" spans="20:27" x14ac:dyDescent="0.3">
      <c r="T147">
        <f t="shared" si="16"/>
        <v>69</v>
      </c>
      <c r="U147" s="47">
        <f>1-Y147</f>
        <v>0.50016297010080135</v>
      </c>
      <c r="V147" s="47">
        <f t="shared" si="11"/>
        <v>0.97096453638234204</v>
      </c>
      <c r="W147" s="47">
        <f t="shared" si="12"/>
        <v>0.99930380139086916</v>
      </c>
      <c r="Y147" s="45">
        <f t="shared" si="13"/>
        <v>0.49983702989919865</v>
      </c>
      <c r="Z147" s="45">
        <f t="shared" si="14"/>
        <v>2.903546361765794E-2</v>
      </c>
      <c r="AA147" s="45">
        <f t="shared" si="15"/>
        <v>6.9619860913088796E-4</v>
      </c>
    </row>
    <row r="148" spans="20:27" x14ac:dyDescent="0.3">
      <c r="T148">
        <f t="shared" si="16"/>
        <v>70</v>
      </c>
      <c r="U148" s="47">
        <f>1-Y148</f>
        <v>0.50516134039979332</v>
      </c>
      <c r="V148" s="47">
        <f t="shared" si="11"/>
        <v>0.972416309563225</v>
      </c>
      <c r="W148" s="47">
        <f t="shared" si="12"/>
        <v>0.99937342125178219</v>
      </c>
      <c r="Y148" s="45">
        <f t="shared" si="13"/>
        <v>0.49483865960020668</v>
      </c>
      <c r="Z148" s="45">
        <f t="shared" si="14"/>
        <v>2.7583690436775037E-2</v>
      </c>
      <c r="AA148" s="45">
        <f t="shared" si="15"/>
        <v>6.2657874821779916E-4</v>
      </c>
    </row>
    <row r="149" spans="20:27" x14ac:dyDescent="0.3">
      <c r="T149">
        <f t="shared" si="16"/>
        <v>71</v>
      </c>
      <c r="U149" s="47">
        <f>1-Y149</f>
        <v>0.51010972699579538</v>
      </c>
      <c r="V149" s="47">
        <f t="shared" si="11"/>
        <v>0.97379549408506372</v>
      </c>
      <c r="W149" s="47">
        <f t="shared" si="12"/>
        <v>0.99943607912660393</v>
      </c>
      <c r="Y149" s="45">
        <f t="shared" si="13"/>
        <v>0.48989027300420462</v>
      </c>
      <c r="Z149" s="45">
        <f t="shared" si="14"/>
        <v>2.6204505914936286E-2</v>
      </c>
      <c r="AA149" s="45">
        <f t="shared" si="15"/>
        <v>5.6392087339601923E-4</v>
      </c>
    </row>
    <row r="150" spans="20:27" x14ac:dyDescent="0.3">
      <c r="T150">
        <f t="shared" si="16"/>
        <v>72</v>
      </c>
      <c r="U150" s="47">
        <f>1-Y150</f>
        <v>0.5150086297258375</v>
      </c>
      <c r="V150" s="47">
        <f t="shared" si="11"/>
        <v>0.97510571938081048</v>
      </c>
      <c r="W150" s="47">
        <f t="shared" si="12"/>
        <v>0.99949247121394358</v>
      </c>
      <c r="Y150" s="45">
        <f t="shared" si="13"/>
        <v>0.4849913702741625</v>
      </c>
      <c r="Z150" s="45">
        <f t="shared" si="14"/>
        <v>2.4894280619189475E-2</v>
      </c>
      <c r="AA150" s="45">
        <f t="shared" si="15"/>
        <v>5.0752878605641737E-4</v>
      </c>
    </row>
    <row r="151" spans="20:27" x14ac:dyDescent="0.3">
      <c r="T151">
        <f t="shared" si="16"/>
        <v>73</v>
      </c>
      <c r="U151" s="47">
        <f>1-Y151</f>
        <v>0.51985854342857918</v>
      </c>
      <c r="V151" s="47">
        <f t="shared" si="11"/>
        <v>0.97635043341176997</v>
      </c>
      <c r="W151" s="47">
        <f t="shared" si="12"/>
        <v>0.99954322409254925</v>
      </c>
      <c r="Y151" s="45">
        <f t="shared" si="13"/>
        <v>0.48014145657142088</v>
      </c>
      <c r="Z151" s="45">
        <f t="shared" si="14"/>
        <v>2.364956658823E-2</v>
      </c>
      <c r="AA151" s="45">
        <f t="shared" si="15"/>
        <v>4.5677590745077563E-4</v>
      </c>
    </row>
    <row r="152" spans="20:27" x14ac:dyDescent="0.3">
      <c r="T152">
        <f t="shared" si="16"/>
        <v>74</v>
      </c>
      <c r="U152" s="47">
        <f>1-Y152</f>
        <v>0.52465995799429332</v>
      </c>
      <c r="V152" s="47">
        <f t="shared" si="11"/>
        <v>0.97753291174118151</v>
      </c>
      <c r="W152" s="47">
        <f t="shared" si="12"/>
        <v>0.99958890168329428</v>
      </c>
      <c r="Y152" s="45">
        <f t="shared" si="13"/>
        <v>0.47534004200570668</v>
      </c>
      <c r="Z152" s="45">
        <f t="shared" si="14"/>
        <v>2.2467088258818501E-2</v>
      </c>
      <c r="AA152" s="45">
        <f t="shared" si="15"/>
        <v>4.1109831670569811E-4</v>
      </c>
    </row>
    <row r="153" spans="20:27" x14ac:dyDescent="0.3">
      <c r="T153">
        <f t="shared" si="16"/>
        <v>75</v>
      </c>
      <c r="U153" s="47">
        <f>1-Y153</f>
        <v>0.52941335841435033</v>
      </c>
      <c r="V153" s="47">
        <f t="shared" si="11"/>
        <v>0.97865626615412238</v>
      </c>
      <c r="W153" s="47">
        <f t="shared" si="12"/>
        <v>0.99963001151496489</v>
      </c>
      <c r="Y153" s="45">
        <f t="shared" si="13"/>
        <v>0.47058664158564961</v>
      </c>
      <c r="Z153" s="45">
        <f t="shared" si="14"/>
        <v>2.1343733845877573E-2</v>
      </c>
      <c r="AA153" s="45">
        <f t="shared" si="15"/>
        <v>3.6998848503512835E-4</v>
      </c>
    </row>
    <row r="154" spans="20:27" x14ac:dyDescent="0.3">
      <c r="T154">
        <f t="shared" si="16"/>
        <v>76</v>
      </c>
      <c r="U154" s="47">
        <f>1-Y154</f>
        <v>0.53411922483020691</v>
      </c>
      <c r="V154" s="47">
        <f t="shared" si="11"/>
        <v>0.97972345284641627</v>
      </c>
      <c r="W154" s="47">
        <f t="shared" si="12"/>
        <v>0.99966701036346839</v>
      </c>
      <c r="Y154" s="45">
        <f t="shared" si="13"/>
        <v>0.46588077516979315</v>
      </c>
      <c r="Z154" s="45">
        <f t="shared" si="14"/>
        <v>2.0276547153583693E-2</v>
      </c>
      <c r="AA154" s="45">
        <f t="shared" si="15"/>
        <v>3.3298963653161551E-4</v>
      </c>
    </row>
    <row r="155" spans="20:27" x14ac:dyDescent="0.3">
      <c r="T155">
        <f t="shared" si="16"/>
        <v>77</v>
      </c>
      <c r="U155" s="47">
        <f>1-Y155</f>
        <v>0.53877803258190493</v>
      </c>
      <c r="V155" s="47">
        <f t="shared" si="11"/>
        <v>0.98073728020409545</v>
      </c>
      <c r="W155" s="47">
        <f t="shared" si="12"/>
        <v>0.99970030932712151</v>
      </c>
      <c r="Y155" s="45">
        <f t="shared" si="13"/>
        <v>0.46122196741809512</v>
      </c>
      <c r="Z155" s="45">
        <f t="shared" si="14"/>
        <v>1.926271979590451E-2</v>
      </c>
      <c r="AA155" s="45">
        <f t="shared" si="15"/>
        <v>2.9969067287845399E-4</v>
      </c>
    </row>
    <row r="156" spans="20:27" x14ac:dyDescent="0.3">
      <c r="T156">
        <f t="shared" si="16"/>
        <v>78</v>
      </c>
      <c r="U156" s="47">
        <f>1-Y156</f>
        <v>0.54339025225608584</v>
      </c>
      <c r="V156" s="47">
        <f t="shared" si="11"/>
        <v>0.9817004161938907</v>
      </c>
      <c r="W156" s="47">
        <f t="shared" si="12"/>
        <v>0.99973027839440942</v>
      </c>
      <c r="Y156" s="45">
        <f t="shared" si="13"/>
        <v>0.45660974774391422</v>
      </c>
      <c r="Z156" s="45">
        <f t="shared" si="14"/>
        <v>1.8299583806109285E-2</v>
      </c>
      <c r="AA156" s="45">
        <f t="shared" si="15"/>
        <v>2.6972160559060859E-4</v>
      </c>
    </row>
    <row r="157" spans="20:27" x14ac:dyDescent="0.3">
      <c r="T157">
        <f t="shared" si="16"/>
        <v>79</v>
      </c>
      <c r="U157" s="47">
        <f>1-Y157</f>
        <v>0.54795634973352492</v>
      </c>
      <c r="V157" s="47">
        <f t="shared" si="11"/>
        <v>0.98261539538419618</v>
      </c>
      <c r="W157" s="47">
        <f t="shared" si="12"/>
        <v>0.99975725055496845</v>
      </c>
      <c r="Y157" s="45">
        <f t="shared" si="13"/>
        <v>0.45204365026647508</v>
      </c>
      <c r="Z157" s="45">
        <f t="shared" si="14"/>
        <v>1.7384604615803819E-2</v>
      </c>
      <c r="AA157" s="45">
        <f t="shared" si="15"/>
        <v>2.4274944503154772E-4</v>
      </c>
    </row>
    <row r="158" spans="20:27" x14ac:dyDescent="0.3">
      <c r="T158">
        <f t="shared" si="16"/>
        <v>80</v>
      </c>
      <c r="U158" s="47">
        <f>1-Y158</f>
        <v>0.55247678623618968</v>
      </c>
      <c r="V158" s="47">
        <f t="shared" si="11"/>
        <v>0.9834846256149864</v>
      </c>
      <c r="W158" s="47">
        <f t="shared" si="12"/>
        <v>0.99978152549947163</v>
      </c>
      <c r="Y158" s="45">
        <f t="shared" si="13"/>
        <v>0.44752321376381032</v>
      </c>
      <c r="Z158" s="45">
        <f t="shared" si="14"/>
        <v>1.6515374385013628E-2</v>
      </c>
      <c r="AA158" s="45">
        <f t="shared" si="15"/>
        <v>2.1847450052839298E-4</v>
      </c>
    </row>
    <row r="159" spans="20:27" x14ac:dyDescent="0.3">
      <c r="T159">
        <f t="shared" si="16"/>
        <v>81</v>
      </c>
      <c r="U159" s="47">
        <f>1-Y159</f>
        <v>0.5569520183738278</v>
      </c>
      <c r="V159" s="47">
        <f t="shared" si="11"/>
        <v>0.98431039433423706</v>
      </c>
      <c r="W159" s="47">
        <f t="shared" si="12"/>
        <v>0.99980337294952448</v>
      </c>
      <c r="Y159" s="45">
        <f t="shared" si="13"/>
        <v>0.4430479816261722</v>
      </c>
      <c r="Z159" s="45">
        <f t="shared" si="14"/>
        <v>1.5689605665762947E-2</v>
      </c>
      <c r="AA159" s="45">
        <f t="shared" si="15"/>
        <v>1.966270504755537E-4</v>
      </c>
    </row>
    <row r="160" spans="20:27" x14ac:dyDescent="0.3">
      <c r="T160">
        <f t="shared" si="16"/>
        <v>82</v>
      </c>
      <c r="U160" s="47">
        <f>1-Y160</f>
        <v>0.56138249819008945</v>
      </c>
      <c r="V160" s="47">
        <f t="shared" si="11"/>
        <v>0.98509487461752521</v>
      </c>
      <c r="W160" s="47">
        <f t="shared" si="12"/>
        <v>0.99982303565457198</v>
      </c>
      <c r="Y160" s="45">
        <f t="shared" si="13"/>
        <v>0.43861750180991049</v>
      </c>
      <c r="Z160" s="45">
        <f t="shared" si="14"/>
        <v>1.49051253824748E-2</v>
      </c>
      <c r="AA160" s="45">
        <f t="shared" si="15"/>
        <v>1.7696434542799832E-4</v>
      </c>
    </row>
    <row r="161" spans="20:27" x14ac:dyDescent="0.3">
      <c r="T161">
        <f t="shared" si="16"/>
        <v>83</v>
      </c>
      <c r="U161" s="47">
        <f>1-Y161</f>
        <v>0.56576867320818869</v>
      </c>
      <c r="V161" s="47">
        <f t="shared" si="11"/>
        <v>0.9858401308866489</v>
      </c>
      <c r="W161" s="47">
        <f t="shared" si="12"/>
        <v>0.99984073208911484</v>
      </c>
      <c r="Y161" s="45">
        <f t="shared" si="13"/>
        <v>0.43423132679181131</v>
      </c>
      <c r="Z161" s="45">
        <f t="shared" si="14"/>
        <v>1.415986911335106E-2</v>
      </c>
      <c r="AA161" s="45">
        <f t="shared" si="15"/>
        <v>1.592679108851985E-4</v>
      </c>
    </row>
    <row r="162" spans="20:27" x14ac:dyDescent="0.3">
      <c r="T162">
        <f t="shared" si="16"/>
        <v>84</v>
      </c>
      <c r="U162" s="47">
        <f>1-Y162</f>
        <v>0.5701109864761067</v>
      </c>
      <c r="V162" s="47">
        <f t="shared" si="11"/>
        <v>0.98654812434231653</v>
      </c>
      <c r="W162" s="47">
        <f t="shared" si="12"/>
        <v>0.99985665888020336</v>
      </c>
      <c r="Y162" s="45">
        <f t="shared" si="13"/>
        <v>0.42988901352389325</v>
      </c>
      <c r="Z162" s="45">
        <f t="shared" si="14"/>
        <v>1.3451875657683507E-2</v>
      </c>
      <c r="AA162" s="45">
        <f t="shared" si="15"/>
        <v>1.4334111979667866E-4</v>
      </c>
    </row>
    <row r="163" spans="20:27" x14ac:dyDescent="0.3">
      <c r="T163">
        <f t="shared" si="16"/>
        <v>85</v>
      </c>
      <c r="U163" s="47">
        <f>1-Y163</f>
        <v>0.57440987661134568</v>
      </c>
      <c r="V163" s="47">
        <f t="shared" si="11"/>
        <v>0.98722071812520062</v>
      </c>
      <c r="W163" s="47">
        <f t="shared" si="12"/>
        <v>0.99987099299218296</v>
      </c>
      <c r="Y163" s="45">
        <f t="shared" si="13"/>
        <v>0.42559012338865432</v>
      </c>
      <c r="Z163" s="45">
        <f t="shared" si="14"/>
        <v>1.2779281874799332E-2</v>
      </c>
      <c r="AA163" s="45">
        <f t="shared" si="15"/>
        <v>1.2900700781701081E-4</v>
      </c>
    </row>
    <row r="164" spans="20:27" x14ac:dyDescent="0.3">
      <c r="T164">
        <f t="shared" si="16"/>
        <v>86</v>
      </c>
      <c r="U164" s="47">
        <f>1-Y164</f>
        <v>0.57866577784523221</v>
      </c>
      <c r="V164" s="47">
        <f t="shared" si="11"/>
        <v>0.9878596822189406</v>
      </c>
      <c r="W164" s="47">
        <f t="shared" si="12"/>
        <v>0.99988389369296471</v>
      </c>
      <c r="Y164" s="45">
        <f t="shared" si="13"/>
        <v>0.42133422215476773</v>
      </c>
      <c r="Z164" s="45">
        <f t="shared" si="14"/>
        <v>1.2140317781059364E-2</v>
      </c>
      <c r="AA164" s="45">
        <f t="shared" si="15"/>
        <v>1.1610630703530974E-4</v>
      </c>
    </row>
    <row r="165" spans="20:27" x14ac:dyDescent="0.3">
      <c r="T165">
        <f t="shared" si="16"/>
        <v>87</v>
      </c>
      <c r="U165" s="47">
        <f>1-Y165</f>
        <v>0.58287912006677989</v>
      </c>
      <c r="V165" s="47">
        <f t="shared" si="11"/>
        <v>0.98846669810799359</v>
      </c>
      <c r="W165" s="47">
        <f t="shared" si="12"/>
        <v>0.99989550432366825</v>
      </c>
      <c r="Y165" s="45">
        <f t="shared" si="13"/>
        <v>0.41712087993322011</v>
      </c>
      <c r="Z165" s="45">
        <f t="shared" si="14"/>
        <v>1.1533301892006397E-2</v>
      </c>
      <c r="AA165" s="45">
        <f t="shared" si="15"/>
        <v>1.0449567633177876E-4</v>
      </c>
    </row>
    <row r="166" spans="20:27" x14ac:dyDescent="0.3">
      <c r="T166">
        <f t="shared" si="16"/>
        <v>88</v>
      </c>
      <c r="U166" s="47">
        <f>1-Y166</f>
        <v>0.58705032886611219</v>
      </c>
      <c r="V166" s="47">
        <f t="shared" si="11"/>
        <v>0.98904336320259389</v>
      </c>
      <c r="W166" s="47">
        <f t="shared" si="12"/>
        <v>0.99990595389130144</v>
      </c>
      <c r="Y166" s="45">
        <f t="shared" si="13"/>
        <v>0.41294967113388786</v>
      </c>
      <c r="Z166" s="45">
        <f t="shared" si="14"/>
        <v>1.0956636797406077E-2</v>
      </c>
      <c r="AA166" s="45">
        <f t="shared" si="15"/>
        <v>9.4046108698600888E-5</v>
      </c>
    </row>
    <row r="167" spans="20:27" x14ac:dyDescent="0.3">
      <c r="T167">
        <f t="shared" si="16"/>
        <v>89</v>
      </c>
      <c r="U167" s="47">
        <f>1-Y167</f>
        <v>0.59117982557745097</v>
      </c>
      <c r="V167" s="47">
        <f t="shared" si="11"/>
        <v>0.98959119504246418</v>
      </c>
      <c r="W167" s="47">
        <f t="shared" si="12"/>
        <v>0.99991535850217128</v>
      </c>
      <c r="Y167" s="45">
        <f t="shared" si="13"/>
        <v>0.40882017442254898</v>
      </c>
      <c r="Z167" s="45">
        <f t="shared" si="14"/>
        <v>1.0408804957535772E-2</v>
      </c>
      <c r="AA167" s="45">
        <f t="shared" si="15"/>
        <v>8.4641497828740801E-5</v>
      </c>
    </row>
    <row r="168" spans="20:27" x14ac:dyDescent="0.3">
      <c r="T168">
        <f t="shared" si="16"/>
        <v>90</v>
      </c>
      <c r="U168" s="47">
        <f>1-Y168</f>
        <v>0.5952680273216765</v>
      </c>
      <c r="V168" s="47">
        <f t="shared" si="11"/>
        <v>0.99011163529034096</v>
      </c>
      <c r="W168" s="47">
        <f t="shared" si="12"/>
        <v>0.99992382265195412</v>
      </c>
      <c r="Y168" s="45">
        <f t="shared" si="13"/>
        <v>0.4047319726783235</v>
      </c>
      <c r="Z168" s="45">
        <f t="shared" si="14"/>
        <v>9.8883647096589845E-3</v>
      </c>
      <c r="AA168" s="45">
        <f t="shared" si="15"/>
        <v>7.617734804586673E-5</v>
      </c>
    </row>
    <row r="169" spans="20:27" x14ac:dyDescent="0.3">
      <c r="T169">
        <f t="shared" si="16"/>
        <v>91</v>
      </c>
      <c r="U169" s="47">
        <f>1-Y169</f>
        <v>0.59931534704845979</v>
      </c>
      <c r="V169" s="47">
        <f t="shared" si="11"/>
        <v>0.99060605352582398</v>
      </c>
      <c r="W169" s="47">
        <f t="shared" si="12"/>
        <v>0.99993144038675874</v>
      </c>
      <c r="Y169" s="45">
        <f t="shared" si="13"/>
        <v>0.40068465295154027</v>
      </c>
      <c r="Z169" s="45">
        <f t="shared" si="14"/>
        <v>9.3939464741760355E-3</v>
      </c>
      <c r="AA169" s="45">
        <f t="shared" si="15"/>
        <v>6.8559613241280055E-5</v>
      </c>
    </row>
    <row r="170" spans="20:27" x14ac:dyDescent="0.3">
      <c r="T170">
        <f t="shared" si="16"/>
        <v>92</v>
      </c>
      <c r="U170" s="47">
        <f>1-Y170</f>
        <v>0.60332219357797512</v>
      </c>
      <c r="V170" s="47">
        <f t="shared" si="11"/>
        <v>0.99107575084953281</v>
      </c>
      <c r="W170" s="47">
        <f t="shared" si="12"/>
        <v>0.99993829634808284</v>
      </c>
      <c r="Y170" s="45">
        <f t="shared" si="13"/>
        <v>0.39667780642202483</v>
      </c>
      <c r="Z170" s="45">
        <f t="shared" si="14"/>
        <v>8.9242491504672328E-3</v>
      </c>
      <c r="AA170" s="45">
        <f t="shared" si="15"/>
        <v>6.1703651917152059E-5</v>
      </c>
    </row>
    <row r="171" spans="20:27" x14ac:dyDescent="0.3">
      <c r="T171">
        <f t="shared" si="16"/>
        <v>93</v>
      </c>
      <c r="U171" s="47">
        <f>1-Y171</f>
        <v>0.60728897164219542</v>
      </c>
      <c r="V171" s="47">
        <f t="shared" si="11"/>
        <v>0.99152196330705611</v>
      </c>
      <c r="W171" s="47">
        <f t="shared" si="12"/>
        <v>0.99994446671327453</v>
      </c>
      <c r="Y171" s="45">
        <f t="shared" si="13"/>
        <v>0.39271102835780453</v>
      </c>
      <c r="Z171" s="45">
        <f t="shared" si="14"/>
        <v>8.4780366929438702E-3</v>
      </c>
      <c r="AA171" s="45">
        <f t="shared" si="15"/>
        <v>5.5533286725436855E-5</v>
      </c>
    </row>
    <row r="172" spans="20:27" x14ac:dyDescent="0.3">
      <c r="T172">
        <f t="shared" si="16"/>
        <v>94</v>
      </c>
      <c r="U172" s="47">
        <f>1-Y172</f>
        <v>0.61121608192577348</v>
      </c>
      <c r="V172" s="47">
        <f t="shared" si="11"/>
        <v>0.99194586514170335</v>
      </c>
      <c r="W172" s="47">
        <f t="shared" si="12"/>
        <v>0.99995002004194711</v>
      </c>
      <c r="Y172" s="45">
        <f t="shared" si="13"/>
        <v>0.38878391807422652</v>
      </c>
      <c r="Z172" s="45">
        <f t="shared" si="14"/>
        <v>8.054134858296676E-3</v>
      </c>
      <c r="AA172" s="45">
        <f t="shared" si="15"/>
        <v>4.9979958052893167E-5</v>
      </c>
    </row>
    <row r="173" spans="20:27" x14ac:dyDescent="0.3">
      <c r="T173">
        <f t="shared" si="16"/>
        <v>95</v>
      </c>
      <c r="U173" s="47">
        <f>1-Y173</f>
        <v>0.61510392110651568</v>
      </c>
      <c r="V173" s="47">
        <f t="shared" si="11"/>
        <v>0.99234857188461811</v>
      </c>
      <c r="W173" s="47">
        <f t="shared" si="12"/>
        <v>0.99995501803775244</v>
      </c>
      <c r="Y173" s="45">
        <f t="shared" si="13"/>
        <v>0.38489607889348426</v>
      </c>
      <c r="Z173" s="45">
        <f t="shared" si="14"/>
        <v>7.6514281153818439E-3</v>
      </c>
      <c r="AA173" s="45">
        <f t="shared" si="15"/>
        <v>4.4981962247603851E-5</v>
      </c>
    </row>
    <row r="174" spans="20:27" x14ac:dyDescent="0.3">
      <c r="T174">
        <f t="shared" si="16"/>
        <v>96</v>
      </c>
      <c r="U174" s="47">
        <f>1-Y174</f>
        <v>0.61895288189545061</v>
      </c>
      <c r="V174" s="47">
        <f t="shared" si="11"/>
        <v>0.99273114329038725</v>
      </c>
      <c r="W174" s="47">
        <f t="shared" si="12"/>
        <v>0.99995951623397716</v>
      </c>
      <c r="Y174" s="45">
        <f t="shared" si="13"/>
        <v>0.38104711810454939</v>
      </c>
      <c r="Z174" s="45">
        <f t="shared" si="14"/>
        <v>7.268856709612752E-3</v>
      </c>
      <c r="AA174" s="45">
        <f t="shared" si="15"/>
        <v>4.0483766022843469E-5</v>
      </c>
    </row>
    <row r="175" spans="20:27" x14ac:dyDescent="0.3">
      <c r="T175">
        <f t="shared" si="16"/>
        <v>97</v>
      </c>
      <c r="U175" s="47">
        <f>1-Y175</f>
        <v>0.62276335307649611</v>
      </c>
      <c r="V175" s="47">
        <f t="shared" si="11"/>
        <v>0.99309458612586787</v>
      </c>
      <c r="W175" s="47">
        <f t="shared" si="12"/>
        <v>0.99996356461057945</v>
      </c>
      <c r="Y175" s="45">
        <f t="shared" si="13"/>
        <v>0.37723664692350389</v>
      </c>
      <c r="Z175" s="45">
        <f t="shared" si="14"/>
        <v>6.9054138741321139E-3</v>
      </c>
      <c r="AA175" s="45">
        <f t="shared" si="15"/>
        <v>3.6435389420559126E-5</v>
      </c>
    </row>
    <row r="176" spans="20:27" x14ac:dyDescent="0.3">
      <c r="T176">
        <f t="shared" si="16"/>
        <v>98</v>
      </c>
      <c r="U176" s="47">
        <f>1-Y176</f>
        <v>0.62653571954573106</v>
      </c>
      <c r="V176" s="47">
        <f t="shared" si="11"/>
        <v>0.99343985681957447</v>
      </c>
      <c r="W176" s="47">
        <f t="shared" si="12"/>
        <v>0.99996720814952145</v>
      </c>
      <c r="Y176" s="45">
        <f t="shared" si="13"/>
        <v>0.37346428045426888</v>
      </c>
      <c r="Z176" s="45">
        <f t="shared" si="14"/>
        <v>6.5601431804255088E-3</v>
      </c>
      <c r="AA176" s="45">
        <f t="shared" si="15"/>
        <v>3.2791850478503213E-5</v>
      </c>
    </row>
    <row r="177" spans="20:27" x14ac:dyDescent="0.3">
      <c r="T177">
        <f t="shared" si="16"/>
        <v>99</v>
      </c>
      <c r="U177" s="47">
        <f>1-Y177</f>
        <v>0.63027036235027389</v>
      </c>
      <c r="V177" s="47">
        <f t="shared" si="11"/>
        <v>0.99376786397859573</v>
      </c>
      <c r="W177" s="47">
        <f t="shared" si="12"/>
        <v>0.99997048733456939</v>
      </c>
      <c r="Y177" s="45">
        <f t="shared" si="13"/>
        <v>0.36972963764972616</v>
      </c>
      <c r="Z177" s="45">
        <f t="shared" si="14"/>
        <v>6.2321360214042318E-3</v>
      </c>
      <c r="AA177" s="45">
        <f t="shared" si="15"/>
        <v>2.9512665430652893E-5</v>
      </c>
    </row>
    <row r="178" spans="20:27" x14ac:dyDescent="0.3">
      <c r="T178">
        <f t="shared" si="16"/>
        <v>100</v>
      </c>
      <c r="U178" s="47">
        <f>1-Y178</f>
        <v>0.63396765872677108</v>
      </c>
      <c r="V178" s="47">
        <f t="shared" si="11"/>
        <v>0.99407947077966596</v>
      </c>
      <c r="W178" s="47">
        <f t="shared" si="12"/>
        <v>0.99997343860111243</v>
      </c>
      <c r="Y178" s="45">
        <f t="shared" si="13"/>
        <v>0.36603234127322892</v>
      </c>
      <c r="Z178" s="45">
        <f t="shared" si="14"/>
        <v>5.9205292203340209E-3</v>
      </c>
      <c r="AA178" s="45">
        <f t="shared" si="15"/>
        <v>2.6561398887587605E-5</v>
      </c>
    </row>
    <row r="179" spans="20:27" x14ac:dyDescent="0.3">
      <c r="T179">
        <f t="shared" si="16"/>
        <v>101</v>
      </c>
      <c r="U179" s="47">
        <f>1-Y179</f>
        <v>0.63762798213950345</v>
      </c>
      <c r="V179" s="47">
        <f t="shared" si="11"/>
        <v>0.99437549724068264</v>
      </c>
      <c r="W179" s="47">
        <f t="shared" si="12"/>
        <v>0.99997609474100113</v>
      </c>
      <c r="Y179" s="45">
        <f t="shared" si="13"/>
        <v>0.36237201786049661</v>
      </c>
      <c r="Z179" s="45">
        <f t="shared" si="14"/>
        <v>5.6245027593173199E-3</v>
      </c>
      <c r="AA179" s="45">
        <f t="shared" si="15"/>
        <v>2.3905258998828849E-5</v>
      </c>
    </row>
    <row r="180" spans="20:27" x14ac:dyDescent="0.3">
      <c r="T180">
        <f t="shared" si="16"/>
        <v>102</v>
      </c>
      <c r="U180" s="47">
        <f>1-Y180</f>
        <v>0.64125170231810835</v>
      </c>
      <c r="V180" s="47">
        <f t="shared" si="11"/>
        <v>0.99465672237864855</v>
      </c>
      <c r="W180" s="47">
        <f t="shared" si="12"/>
        <v>0.99997848526690103</v>
      </c>
      <c r="Y180" s="45">
        <f t="shared" si="13"/>
        <v>0.35874829768189165</v>
      </c>
      <c r="Z180" s="45">
        <f t="shared" si="14"/>
        <v>5.3432776213514534E-3</v>
      </c>
      <c r="AA180" s="45">
        <f t="shared" si="15"/>
        <v>2.151473309894596E-5</v>
      </c>
    </row>
    <row r="181" spans="20:27" x14ac:dyDescent="0.3">
      <c r="T181">
        <f t="shared" si="16"/>
        <v>103</v>
      </c>
      <c r="U181" s="47">
        <f>1-Y181</f>
        <v>0.64483918529492734</v>
      </c>
      <c r="V181" s="47">
        <f t="shared" si="11"/>
        <v>0.99492388625971617</v>
      </c>
      <c r="W181" s="47">
        <f t="shared" si="12"/>
        <v>0.99998063674021098</v>
      </c>
      <c r="Y181" s="45">
        <f t="shared" si="13"/>
        <v>0.35516081470507271</v>
      </c>
      <c r="Z181" s="45">
        <f t="shared" si="14"/>
        <v>5.0761137402838812E-3</v>
      </c>
      <c r="AA181" s="45">
        <f t="shared" si="15"/>
        <v>1.9363259789051366E-5</v>
      </c>
    </row>
    <row r="182" spans="20:27" x14ac:dyDescent="0.3">
      <c r="T182">
        <f t="shared" si="16"/>
        <v>104</v>
      </c>
      <c r="U182" s="47">
        <f>1-Y182</f>
        <v>0.64839079344197803</v>
      </c>
      <c r="V182" s="47">
        <f t="shared" si="11"/>
        <v>0.99517769194673034</v>
      </c>
      <c r="W182" s="47">
        <f t="shared" si="12"/>
        <v>0.99998257306618987</v>
      </c>
      <c r="Y182" s="45">
        <f t="shared" si="13"/>
        <v>0.35160920655802197</v>
      </c>
      <c r="Z182" s="45">
        <f t="shared" si="14"/>
        <v>4.8223080532696872E-3</v>
      </c>
      <c r="AA182" s="45">
        <f t="shared" si="15"/>
        <v>1.7426933810146229E-5</v>
      </c>
    </row>
    <row r="183" spans="20:27" x14ac:dyDescent="0.3">
      <c r="T183">
        <f t="shared" si="16"/>
        <v>105</v>
      </c>
      <c r="U183" s="47">
        <f>1-Y183</f>
        <v>0.65190688550755826</v>
      </c>
      <c r="V183" s="47">
        <f t="shared" si="11"/>
        <v>0.99541880734939381</v>
      </c>
      <c r="W183" s="47">
        <f t="shared" si="12"/>
        <v>0.99998431575957092</v>
      </c>
      <c r="Y183" s="45">
        <f t="shared" si="13"/>
        <v>0.34809311449244174</v>
      </c>
      <c r="Z183" s="45">
        <f t="shared" si="14"/>
        <v>4.5811926506062021E-3</v>
      </c>
      <c r="AA183" s="45">
        <f t="shared" si="15"/>
        <v>1.5684240429131608E-5</v>
      </c>
    </row>
    <row r="184" spans="20:27" x14ac:dyDescent="0.3">
      <c r="T184">
        <f t="shared" si="16"/>
        <v>106</v>
      </c>
      <c r="U184" s="47">
        <f>1-Y184</f>
        <v>0.65538781665248269</v>
      </c>
      <c r="V184" s="47">
        <f t="shared" si="11"/>
        <v>0.99564786698192409</v>
      </c>
      <c r="W184" s="47">
        <f t="shared" si="12"/>
        <v>0.99998588418361378</v>
      </c>
      <c r="Y184" s="45">
        <f t="shared" si="13"/>
        <v>0.34461218334751731</v>
      </c>
      <c r="Z184" s="45">
        <f t="shared" si="14"/>
        <v>4.3521330180758934E-3</v>
      </c>
      <c r="AA184" s="45">
        <f t="shared" si="15"/>
        <v>1.4115816386218448E-5</v>
      </c>
    </row>
    <row r="185" spans="20:27" x14ac:dyDescent="0.3">
      <c r="T185">
        <f t="shared" si="16"/>
        <v>107</v>
      </c>
      <c r="U185" s="47">
        <f>1-Y185</f>
        <v>0.65883393848595784</v>
      </c>
      <c r="V185" s="47">
        <f t="shared" si="11"/>
        <v>0.99586547363282785</v>
      </c>
      <c r="W185" s="47">
        <f t="shared" si="12"/>
        <v>0.99998729576525236</v>
      </c>
      <c r="Y185" s="45">
        <f t="shared" si="13"/>
        <v>0.34116606151404211</v>
      </c>
      <c r="Z185" s="45">
        <f t="shared" si="14"/>
        <v>4.1345263671720978E-3</v>
      </c>
      <c r="AA185" s="45">
        <f t="shared" si="15"/>
        <v>1.2704234747596604E-5</v>
      </c>
    </row>
    <row r="186" spans="20:27" x14ac:dyDescent="0.3">
      <c r="T186">
        <f t="shared" si="16"/>
        <v>108</v>
      </c>
      <c r="U186" s="47">
        <f>1-Y186</f>
        <v>0.66224559910109826</v>
      </c>
      <c r="V186" s="47">
        <f t="shared" si="11"/>
        <v>0.99607219995118645</v>
      </c>
      <c r="W186" s="47">
        <f t="shared" si="12"/>
        <v>0.99998856618872711</v>
      </c>
      <c r="Y186" s="45">
        <f t="shared" si="13"/>
        <v>0.33775440089890174</v>
      </c>
      <c r="Z186" s="45">
        <f t="shared" si="14"/>
        <v>3.9278000488134927E-3</v>
      </c>
      <c r="AA186" s="45">
        <f t="shared" si="15"/>
        <v>1.1433811272836945E-5</v>
      </c>
    </row>
    <row r="187" spans="20:27" x14ac:dyDescent="0.3">
      <c r="T187">
        <f t="shared" si="16"/>
        <v>109</v>
      </c>
      <c r="U187" s="47">
        <f>1-Y187</f>
        <v>0.66562314311008741</v>
      </c>
      <c r="V187" s="47">
        <f t="shared" si="11"/>
        <v>0.99626858995362721</v>
      </c>
      <c r="W187" s="47">
        <f t="shared" si="12"/>
        <v>0.99998970956985445</v>
      </c>
      <c r="Y187" s="45">
        <f t="shared" si="13"/>
        <v>0.33437685688991264</v>
      </c>
      <c r="Z187" s="45">
        <f t="shared" si="14"/>
        <v>3.731410046372818E-3</v>
      </c>
      <c r="AA187" s="45">
        <f t="shared" si="15"/>
        <v>1.0290430145553253E-5</v>
      </c>
    </row>
    <row r="188" spans="20:27" x14ac:dyDescent="0.3">
      <c r="T188">
        <f t="shared" si="16"/>
        <v>110</v>
      </c>
      <c r="U188" s="47">
        <f>1-Y188</f>
        <v>0.66896691167898648</v>
      </c>
      <c r="V188" s="47">
        <f t="shared" si="11"/>
        <v>0.99645516045594584</v>
      </c>
      <c r="W188" s="47">
        <f t="shared" si="12"/>
        <v>0.99999073861286902</v>
      </c>
      <c r="Y188" s="45">
        <f t="shared" si="13"/>
        <v>0.33103308832101358</v>
      </c>
      <c r="Z188" s="45">
        <f t="shared" si="14"/>
        <v>3.5448395440541773E-3</v>
      </c>
      <c r="AA188" s="45">
        <f t="shared" si="15"/>
        <v>9.2613871309979247E-6</v>
      </c>
    </row>
    <row r="189" spans="20:27" x14ac:dyDescent="0.3">
      <c r="T189">
        <f t="shared" si="16"/>
        <v>111</v>
      </c>
      <c r="U189" s="47">
        <f>1-Y189</f>
        <v>0.67227724256219656</v>
      </c>
      <c r="V189" s="47">
        <f t="shared" si="11"/>
        <v>0.99663240243314855</v>
      </c>
      <c r="W189" s="47">
        <f t="shared" si="12"/>
        <v>0.99999166475158208</v>
      </c>
      <c r="Y189" s="45">
        <f t="shared" si="13"/>
        <v>0.32772275743780344</v>
      </c>
      <c r="Z189" s="45">
        <f t="shared" si="14"/>
        <v>3.3675975668514685E-3</v>
      </c>
      <c r="AA189" s="45">
        <f t="shared" si="15"/>
        <v>8.3352484178981336E-6</v>
      </c>
    </row>
    <row r="190" spans="20:27" x14ac:dyDescent="0.3">
      <c r="T190">
        <f t="shared" si="16"/>
        <v>112</v>
      </c>
      <c r="U190" s="47">
        <f>1-Y190</f>
        <v>0.67555447013657455</v>
      </c>
      <c r="V190" s="47">
        <f t="shared" si="11"/>
        <v>0.99680078231149105</v>
      </c>
      <c r="W190" s="47">
        <f t="shared" si="12"/>
        <v>0.99999249827642389</v>
      </c>
      <c r="Y190" s="45">
        <f t="shared" si="13"/>
        <v>0.3244455298634254</v>
      </c>
      <c r="Z190" s="45">
        <f t="shared" si="14"/>
        <v>3.1992176885088947E-3</v>
      </c>
      <c r="AA190" s="45">
        <f t="shared" si="15"/>
        <v>7.5017235761083216E-6</v>
      </c>
    </row>
    <row r="191" spans="20:27" x14ac:dyDescent="0.3">
      <c r="T191">
        <f t="shared" si="16"/>
        <v>113</v>
      </c>
      <c r="U191" s="47">
        <f>1-Y191</f>
        <v>0.67879892543520892</v>
      </c>
      <c r="V191" s="47">
        <f t="shared" si="11"/>
        <v>0.99696074319591654</v>
      </c>
      <c r="W191" s="47">
        <f t="shared" si="12"/>
        <v>0.99999324844878146</v>
      </c>
      <c r="Y191" s="45">
        <f t="shared" si="13"/>
        <v>0.32120107456479113</v>
      </c>
      <c r="Z191" s="45">
        <f t="shared" si="14"/>
        <v>3.0392568040834502E-3</v>
      </c>
      <c r="AA191" s="45">
        <f t="shared" si="15"/>
        <v>6.7515512184974893E-6</v>
      </c>
    </row>
    <row r="192" spans="20:27" x14ac:dyDescent="0.3">
      <c r="T192">
        <f t="shared" si="16"/>
        <v>114</v>
      </c>
      <c r="U192" s="47">
        <f>1-Y192</f>
        <v>0.68201093618085684</v>
      </c>
      <c r="V192" s="47">
        <f t="shared" si="11"/>
        <v>0.99711270603612068</v>
      </c>
      <c r="W192" s="47">
        <f t="shared" si="12"/>
        <v>0.99999392360390338</v>
      </c>
      <c r="Y192" s="45">
        <f t="shared" si="13"/>
        <v>0.31798906381914321</v>
      </c>
      <c r="Z192" s="45">
        <f t="shared" si="14"/>
        <v>2.8872939638792776E-3</v>
      </c>
      <c r="AA192" s="45">
        <f t="shared" si="15"/>
        <v>6.076396096647739E-6</v>
      </c>
    </row>
    <row r="193" spans="20:27" x14ac:dyDescent="0.3">
      <c r="T193">
        <f t="shared" si="16"/>
        <v>115</v>
      </c>
      <c r="U193" s="47">
        <f>1-Y193</f>
        <v>0.6851908268190483</v>
      </c>
      <c r="V193" s="47">
        <f t="shared" si="11"/>
        <v>0.99725707073431469</v>
      </c>
      <c r="W193" s="47">
        <f t="shared" si="12"/>
        <v>0.99999453124351301</v>
      </c>
      <c r="Y193" s="45">
        <f t="shared" si="13"/>
        <v>0.31480917318095175</v>
      </c>
      <c r="Z193" s="45">
        <f t="shared" si="14"/>
        <v>2.7429292656853134E-3</v>
      </c>
      <c r="AA193" s="45">
        <f t="shared" si="15"/>
        <v>5.4687564869829665E-6</v>
      </c>
    </row>
    <row r="194" spans="20:27" x14ac:dyDescent="0.3">
      <c r="T194">
        <f t="shared" si="16"/>
        <v>116</v>
      </c>
      <c r="U194" s="47">
        <f>1-Y194</f>
        <v>0.68833891855085771</v>
      </c>
      <c r="V194" s="47">
        <f t="shared" si="11"/>
        <v>0.99739421719759891</v>
      </c>
      <c r="W194" s="47">
        <f t="shared" si="12"/>
        <v>0.99999507811916166</v>
      </c>
      <c r="Y194" s="45">
        <f t="shared" si="13"/>
        <v>0.31166108144914229</v>
      </c>
      <c r="Z194" s="45">
        <f t="shared" si="14"/>
        <v>2.605782802401048E-3</v>
      </c>
      <c r="AA194" s="45">
        <f t="shared" si="15"/>
        <v>4.9218808382846704E-6</v>
      </c>
    </row>
    <row r="195" spans="20:27" x14ac:dyDescent="0.3">
      <c r="T195">
        <f t="shared" si="16"/>
        <v>117</v>
      </c>
      <c r="U195" s="47">
        <f>1-Y195</f>
        <v>0.69145552936534915</v>
      </c>
      <c r="V195" s="47">
        <f t="shared" si="11"/>
        <v>0.99752450633771905</v>
      </c>
      <c r="W195" s="47">
        <f t="shared" si="12"/>
        <v>0.99999557030724551</v>
      </c>
      <c r="Y195" s="45">
        <f t="shared" si="13"/>
        <v>0.30854447063465085</v>
      </c>
      <c r="Z195" s="45">
        <f t="shared" si="14"/>
        <v>2.4754936622809957E-3</v>
      </c>
      <c r="AA195" s="45">
        <f t="shared" si="15"/>
        <v>4.4296927544562042E-6</v>
      </c>
    </row>
    <row r="196" spans="20:27" x14ac:dyDescent="0.3">
      <c r="T196">
        <f t="shared" si="16"/>
        <v>118</v>
      </c>
      <c r="U196" s="47">
        <f>1-Y196</f>
        <v>0.69454097407169568</v>
      </c>
      <c r="V196" s="47">
        <f t="shared" si="11"/>
        <v>0.99764828102083303</v>
      </c>
      <c r="W196" s="47">
        <f t="shared" si="12"/>
        <v>0.99999601327652099</v>
      </c>
      <c r="Y196" s="45">
        <f t="shared" si="13"/>
        <v>0.30545902592830432</v>
      </c>
      <c r="Z196" s="45">
        <f t="shared" si="14"/>
        <v>2.3517189791669455E-3</v>
      </c>
      <c r="AA196" s="45">
        <f t="shared" si="15"/>
        <v>3.9867234790105833E-6</v>
      </c>
    </row>
    <row r="197" spans="20:27" x14ac:dyDescent="0.3">
      <c r="T197">
        <f t="shared" si="16"/>
        <v>119</v>
      </c>
      <c r="U197" s="47">
        <f>1-Y197</f>
        <v>0.6975955643309788</v>
      </c>
      <c r="V197" s="47">
        <f t="shared" si="11"/>
        <v>0.99776586696979142</v>
      </c>
      <c r="W197" s="47">
        <f t="shared" si="12"/>
        <v>0.9999964119488689</v>
      </c>
      <c r="Y197" s="45">
        <f t="shared" si="13"/>
        <v>0.30240443566902125</v>
      </c>
      <c r="Z197" s="45">
        <f t="shared" si="14"/>
        <v>2.2341330302085988E-3</v>
      </c>
      <c r="AA197" s="45">
        <f t="shared" si="15"/>
        <v>3.588051131109525E-6</v>
      </c>
    </row>
    <row r="198" spans="20:27" x14ac:dyDescent="0.3">
      <c r="T198">
        <f t="shared" si="16"/>
        <v>120</v>
      </c>
      <c r="U198" s="47">
        <f>1-Y198</f>
        <v>0.70061960868766893</v>
      </c>
      <c r="V198" s="47">
        <f t="shared" si="11"/>
        <v>0.99787757362130181</v>
      </c>
      <c r="W198" s="47">
        <f t="shared" si="12"/>
        <v>0.99999677075398197</v>
      </c>
      <c r="Y198" s="45">
        <f t="shared" si="13"/>
        <v>0.29938039131233107</v>
      </c>
      <c r="Z198" s="45">
        <f t="shared" si="14"/>
        <v>2.1224263786981689E-3</v>
      </c>
      <c r="AA198" s="45">
        <f t="shared" si="15"/>
        <v>3.2292460179985725E-6</v>
      </c>
    </row>
    <row r="199" spans="20:27" x14ac:dyDescent="0.3">
      <c r="T199">
        <f t="shared" si="16"/>
        <v>121</v>
      </c>
      <c r="U199" s="47">
        <f>1-Y199</f>
        <v>0.70361341260079224</v>
      </c>
      <c r="V199" s="47">
        <f t="shared" si="11"/>
        <v>0.99798369494023675</v>
      </c>
      <c r="W199" s="47">
        <f t="shared" si="12"/>
        <v>0.9999970936785838</v>
      </c>
      <c r="Y199" s="45">
        <f t="shared" si="13"/>
        <v>0.2963865873992077</v>
      </c>
      <c r="Z199" s="45">
        <f t="shared" si="14"/>
        <v>2.0163050597632598E-3</v>
      </c>
      <c r="AA199" s="45">
        <f t="shared" si="15"/>
        <v>2.9063214161987154E-6</v>
      </c>
    </row>
    <row r="200" spans="20:27" x14ac:dyDescent="0.3">
      <c r="T200">
        <f t="shared" si="16"/>
        <v>122</v>
      </c>
      <c r="U200" s="47">
        <f>1-Y200</f>
        <v>0.70657727847478435</v>
      </c>
      <c r="V200" s="47">
        <f t="shared" si="11"/>
        <v>0.99808451019322486</v>
      </c>
      <c r="W200" s="47">
        <f t="shared" si="12"/>
        <v>0.99999738431072538</v>
      </c>
      <c r="Y200" s="45">
        <f t="shared" si="13"/>
        <v>0.29342272152521565</v>
      </c>
      <c r="Z200" s="45">
        <f t="shared" si="14"/>
        <v>1.9154898067750973E-3</v>
      </c>
      <c r="AA200" s="45">
        <f t="shared" si="15"/>
        <v>2.6156892745788442E-6</v>
      </c>
    </row>
    <row r="201" spans="20:27" x14ac:dyDescent="0.3">
      <c r="T201">
        <f t="shared" si="16"/>
        <v>123</v>
      </c>
      <c r="U201" s="47">
        <f>1-Y201</f>
        <v>0.70951150569003651</v>
      </c>
      <c r="V201" s="47">
        <f t="shared" si="11"/>
        <v>0.99818028468356368</v>
      </c>
      <c r="W201" s="47">
        <f t="shared" si="12"/>
        <v>0.9999976458796529</v>
      </c>
      <c r="Y201" s="45">
        <f t="shared" si="13"/>
        <v>0.29048849430996354</v>
      </c>
      <c r="Z201" s="45">
        <f t="shared" si="14"/>
        <v>1.8197153164363424E-3</v>
      </c>
      <c r="AA201" s="45">
        <f t="shared" si="15"/>
        <v>2.35412034712096E-6</v>
      </c>
    </row>
    <row r="202" spans="20:27" x14ac:dyDescent="0.3">
      <c r="T202">
        <f t="shared" si="16"/>
        <v>124</v>
      </c>
      <c r="U202" s="47">
        <f>1-Y202</f>
        <v>0.71241639063313622</v>
      </c>
      <c r="V202" s="47">
        <f t="shared" si="11"/>
        <v>0.99827127044938546</v>
      </c>
      <c r="W202" s="47">
        <f t="shared" si="12"/>
        <v>0.99999788129168754</v>
      </c>
      <c r="Y202" s="45">
        <f t="shared" si="13"/>
        <v>0.28758360936686383</v>
      </c>
      <c r="Z202" s="45">
        <f t="shared" si="14"/>
        <v>1.7287295506145249E-3</v>
      </c>
      <c r="AA202" s="45">
        <f t="shared" si="15"/>
        <v>2.1187083124088643E-6</v>
      </c>
    </row>
    <row r="203" spans="20:27" x14ac:dyDescent="0.3">
      <c r="T203">
        <f t="shared" si="16"/>
        <v>125</v>
      </c>
      <c r="U203" s="47">
        <f>1-Y203</f>
        <v>0.71529222672680493</v>
      </c>
      <c r="V203" s="47">
        <f t="shared" si="11"/>
        <v>0.99835770692691617</v>
      </c>
      <c r="W203" s="47">
        <f t="shared" si="12"/>
        <v>0.99999809316251886</v>
      </c>
      <c r="Y203" s="45">
        <f t="shared" si="13"/>
        <v>0.28470777327319513</v>
      </c>
      <c r="Z203" s="45">
        <f t="shared" si="14"/>
        <v>1.6422930730837987E-3</v>
      </c>
      <c r="AA203" s="45">
        <f t="shared" si="15"/>
        <v>1.9068374811679779E-6</v>
      </c>
    </row>
    <row r="204" spans="20:27" x14ac:dyDescent="0.3">
      <c r="T204">
        <f t="shared" si="16"/>
        <v>126</v>
      </c>
      <c r="U204" s="47">
        <f>1-Y204</f>
        <v>0.71813930445953678</v>
      </c>
      <c r="V204" s="47">
        <f t="shared" si="11"/>
        <v>0.99843982158057043</v>
      </c>
      <c r="W204" s="47">
        <f t="shared" si="12"/>
        <v>0.99999828384626699</v>
      </c>
      <c r="Y204" s="45">
        <f t="shared" si="13"/>
        <v>0.28186069554046328</v>
      </c>
      <c r="Z204" s="45">
        <f t="shared" si="14"/>
        <v>1.5601784194296088E-3</v>
      </c>
      <c r="AA204" s="45">
        <f t="shared" si="15"/>
        <v>1.7161537330511802E-6</v>
      </c>
    </row>
    <row r="205" spans="20:27" x14ac:dyDescent="0.3">
      <c r="T205">
        <f t="shared" si="16"/>
        <v>127</v>
      </c>
      <c r="U205" s="47">
        <f>1-Y205</f>
        <v>0.72095791141494137</v>
      </c>
      <c r="V205" s="47">
        <f t="shared" si="11"/>
        <v>0.99851783050154186</v>
      </c>
      <c r="W205" s="47">
        <f t="shared" si="12"/>
        <v>0.99999845546164023</v>
      </c>
      <c r="Y205" s="45">
        <f t="shared" si="13"/>
        <v>0.27904208858505863</v>
      </c>
      <c r="Z205" s="45">
        <f t="shared" si="14"/>
        <v>1.4821694984581285E-3</v>
      </c>
      <c r="AA205" s="45">
        <f t="shared" si="15"/>
        <v>1.5445383597460621E-6</v>
      </c>
    </row>
    <row r="206" spans="20:27" x14ac:dyDescent="0.3">
      <c r="T206">
        <f t="shared" si="16"/>
        <v>128</v>
      </c>
      <c r="U206" s="47">
        <f>1-Y206</f>
        <v>0.72374833230079205</v>
      </c>
      <c r="V206" s="47">
        <f t="shared" si="11"/>
        <v>0.99859193897646481</v>
      </c>
      <c r="W206" s="47">
        <f t="shared" si="12"/>
        <v>0.99999860991547618</v>
      </c>
      <c r="Y206" s="45">
        <f t="shared" si="13"/>
        <v>0.276251667699208</v>
      </c>
      <c r="Z206" s="45">
        <f t="shared" si="14"/>
        <v>1.4080610235352219E-3</v>
      </c>
      <c r="AA206" s="45">
        <f t="shared" si="15"/>
        <v>1.3900845237714559E-6</v>
      </c>
    </row>
    <row r="207" spans="20:27" x14ac:dyDescent="0.3">
      <c r="T207">
        <f t="shared" si="16"/>
        <v>129</v>
      </c>
      <c r="U207" s="47">
        <f>1-Y207</f>
        <v>0.72651084897778406</v>
      </c>
      <c r="V207" s="47">
        <f t="shared" si="11"/>
        <v>0.99866234202764159</v>
      </c>
      <c r="W207" s="47">
        <f t="shared" si="12"/>
        <v>0.99999874892392859</v>
      </c>
      <c r="Y207" s="45">
        <f t="shared" si="13"/>
        <v>0.27348915102221594</v>
      </c>
      <c r="Z207" s="45">
        <f t="shared" si="14"/>
        <v>1.3376579723584608E-3</v>
      </c>
      <c r="AA207" s="45">
        <f t="shared" si="15"/>
        <v>1.2510760713943105E-6</v>
      </c>
    </row>
    <row r="208" spans="20:27" x14ac:dyDescent="0.3">
      <c r="T208">
        <f t="shared" si="16"/>
        <v>130</v>
      </c>
      <c r="U208" s="47">
        <f>1-Y208</f>
        <v>0.72924574048800617</v>
      </c>
      <c r="V208" s="47">
        <f t="shared" ref="V208:V271" si="17">1-Z208</f>
        <v>0.99872922492625948</v>
      </c>
      <c r="W208" s="47">
        <f t="shared" ref="W208:W271" si="18">1-AA208</f>
        <v>0.99999887403153576</v>
      </c>
      <c r="Y208" s="45">
        <f t="shared" ref="Y208:AA271" si="19">$U$76^$T208</f>
        <v>0.27075425951199378</v>
      </c>
      <c r="Z208" s="45">
        <f t="shared" ref="Z208:Z271" si="20">$Z$77^$T208</f>
        <v>1.2707750737405378E-3</v>
      </c>
      <c r="AA208" s="45">
        <f t="shared" ref="AA208:AA271" si="21">$AA$77^$T208</f>
        <v>1.1259684642548795E-6</v>
      </c>
    </row>
    <row r="209" spans="20:27" x14ac:dyDescent="0.3">
      <c r="T209">
        <f t="shared" ref="T209:T272" si="22">T208+1</f>
        <v>131</v>
      </c>
      <c r="U209" s="47">
        <f>1-Y209</f>
        <v>0.73195328308312613</v>
      </c>
      <c r="V209" s="47">
        <f t="shared" si="17"/>
        <v>0.99879276367994652</v>
      </c>
      <c r="W209" s="47">
        <f t="shared" si="18"/>
        <v>0.99999898662838216</v>
      </c>
      <c r="Y209" s="45">
        <f t="shared" si="19"/>
        <v>0.26804671691687382</v>
      </c>
      <c r="Z209" s="45">
        <f t="shared" si="20"/>
        <v>1.2072363200535108E-3</v>
      </c>
      <c r="AA209" s="45">
        <f t="shared" si="21"/>
        <v>1.0133716178293915E-6</v>
      </c>
    </row>
    <row r="210" spans="20:27" x14ac:dyDescent="0.3">
      <c r="T210">
        <f t="shared" si="22"/>
        <v>132</v>
      </c>
      <c r="U210" s="47">
        <f>1-Y210</f>
        <v>0.73463375025229494</v>
      </c>
      <c r="V210" s="47">
        <f t="shared" si="17"/>
        <v>0.99885312549594918</v>
      </c>
      <c r="W210" s="47">
        <f t="shared" si="18"/>
        <v>0.99999908796554393</v>
      </c>
      <c r="Y210" s="45">
        <f t="shared" si="19"/>
        <v>0.26536624974770506</v>
      </c>
      <c r="Z210" s="45">
        <f t="shared" si="20"/>
        <v>1.1468745040508353E-3</v>
      </c>
      <c r="AA210" s="45">
        <f t="shared" si="21"/>
        <v>9.1203445604645241E-7</v>
      </c>
    </row>
    <row r="211" spans="20:27" x14ac:dyDescent="0.3">
      <c r="T211">
        <f t="shared" si="22"/>
        <v>133</v>
      </c>
      <c r="U211" s="47">
        <f>1-Y211</f>
        <v>0.73728741274977194</v>
      </c>
      <c r="V211" s="47">
        <f t="shared" si="17"/>
        <v>0.99891046922115168</v>
      </c>
      <c r="W211" s="47">
        <f t="shared" si="18"/>
        <v>0.9999991791689895</v>
      </c>
      <c r="Y211" s="45">
        <f t="shared" si="19"/>
        <v>0.262712587250228</v>
      </c>
      <c r="Z211" s="45">
        <f t="shared" si="20"/>
        <v>1.0895307788482936E-3</v>
      </c>
      <c r="AA211" s="45">
        <f t="shared" si="21"/>
        <v>8.2083101044180729E-7</v>
      </c>
    </row>
    <row r="212" spans="20:27" x14ac:dyDescent="0.3">
      <c r="T212">
        <f t="shared" si="22"/>
        <v>134</v>
      </c>
      <c r="U212" s="47">
        <f>1-Y212</f>
        <v>0.7399145386222743</v>
      </c>
      <c r="V212" s="47">
        <f t="shared" si="17"/>
        <v>0.99896494576009409</v>
      </c>
      <c r="W212" s="47">
        <f t="shared" si="18"/>
        <v>0.9999992612520906</v>
      </c>
      <c r="Y212" s="45">
        <f t="shared" si="19"/>
        <v>0.2600854613777257</v>
      </c>
      <c r="Z212" s="45">
        <f t="shared" si="20"/>
        <v>1.0350542399058787E-3</v>
      </c>
      <c r="AA212" s="45">
        <f t="shared" si="21"/>
        <v>7.3874790939762655E-7</v>
      </c>
    </row>
    <row r="213" spans="20:27" x14ac:dyDescent="0.3">
      <c r="T213">
        <f t="shared" si="22"/>
        <v>135</v>
      </c>
      <c r="U213" s="47">
        <f>1-Y213</f>
        <v>0.74251539323605154</v>
      </c>
      <c r="V213" s="47">
        <f t="shared" si="17"/>
        <v>0.9990166984720894</v>
      </c>
      <c r="W213" s="47">
        <f t="shared" si="18"/>
        <v>0.99999933512688155</v>
      </c>
      <c r="Y213" s="45">
        <f t="shared" si="19"/>
        <v>0.25748460676394846</v>
      </c>
      <c r="Z213" s="45">
        <f t="shared" si="20"/>
        <v>9.8330152791058483E-4</v>
      </c>
      <c r="AA213" s="45">
        <f t="shared" si="21"/>
        <v>6.6487311845786385E-7</v>
      </c>
    </row>
    <row r="214" spans="20:27" x14ac:dyDescent="0.3">
      <c r="T214">
        <f t="shared" si="22"/>
        <v>136</v>
      </c>
      <c r="U214" s="47">
        <f>1-Y214</f>
        <v>0.745090239303691</v>
      </c>
      <c r="V214" s="47">
        <f t="shared" si="17"/>
        <v>0.99906586354848492</v>
      </c>
      <c r="W214" s="47">
        <f t="shared" si="18"/>
        <v>0.99999940161419343</v>
      </c>
      <c r="Y214" s="45">
        <f t="shared" si="19"/>
        <v>0.254909760696309</v>
      </c>
      <c r="Z214" s="45">
        <f t="shared" si="20"/>
        <v>9.3413645151505561E-4</v>
      </c>
      <c r="AA214" s="45">
        <f t="shared" si="21"/>
        <v>5.9838580661207748E-7</v>
      </c>
    </row>
    <row r="215" spans="20:27" x14ac:dyDescent="0.3">
      <c r="T215">
        <f t="shared" si="22"/>
        <v>137</v>
      </c>
      <c r="U215" s="47">
        <f>1-Y215</f>
        <v>0.74763933691065421</v>
      </c>
      <c r="V215" s="47">
        <f t="shared" si="17"/>
        <v>0.99911257037106072</v>
      </c>
      <c r="W215" s="47">
        <f t="shared" si="18"/>
        <v>0.99999946145277407</v>
      </c>
      <c r="Y215" s="45">
        <f t="shared" si="19"/>
        <v>0.25236066308934585</v>
      </c>
      <c r="Z215" s="45">
        <f t="shared" si="20"/>
        <v>8.8742962893930278E-4</v>
      </c>
      <c r="AA215" s="45">
        <f t="shared" si="21"/>
        <v>5.3854722595086977E-7</v>
      </c>
    </row>
    <row r="216" spans="20:27" x14ac:dyDescent="0.3">
      <c r="T216">
        <f t="shared" si="22"/>
        <v>138</v>
      </c>
      <c r="U216" s="47">
        <f>1-Y216</f>
        <v>0.75016294354154756</v>
      </c>
      <c r="V216" s="47">
        <f t="shared" si="17"/>
        <v>0.9991569418525077</v>
      </c>
      <c r="W216" s="47">
        <f t="shared" si="18"/>
        <v>0.99999951530749664</v>
      </c>
      <c r="Y216" s="45">
        <f t="shared" si="19"/>
        <v>0.24983705645845242</v>
      </c>
      <c r="Z216" s="45">
        <f t="shared" si="20"/>
        <v>8.4305814749233772E-4</v>
      </c>
      <c r="AA216" s="45">
        <f t="shared" si="21"/>
        <v>4.8469250335578286E-7</v>
      </c>
    </row>
    <row r="217" spans="20:27" x14ac:dyDescent="0.3">
      <c r="T217">
        <f t="shared" si="22"/>
        <v>139</v>
      </c>
      <c r="U217" s="47">
        <f>1-Y217</f>
        <v>0.75266131410613213</v>
      </c>
      <c r="V217" s="47">
        <f t="shared" si="17"/>
        <v>0.99919909475988233</v>
      </c>
      <c r="W217" s="47">
        <f t="shared" si="18"/>
        <v>0.99999956377674692</v>
      </c>
      <c r="Y217" s="45">
        <f t="shared" si="19"/>
        <v>0.2473386858938679</v>
      </c>
      <c r="Z217" s="45">
        <f t="shared" si="20"/>
        <v>8.0090524011772082E-4</v>
      </c>
      <c r="AA217" s="45">
        <f t="shared" si="21"/>
        <v>4.3622325302020461E-7</v>
      </c>
    </row>
    <row r="218" spans="20:27" x14ac:dyDescent="0.3">
      <c r="T218">
        <f t="shared" si="22"/>
        <v>140</v>
      </c>
      <c r="U218" s="47">
        <f>1-Y218</f>
        <v>0.75513470096507085</v>
      </c>
      <c r="V218" s="47">
        <f t="shared" si="17"/>
        <v>0.99923914002188818</v>
      </c>
      <c r="W218" s="47">
        <f t="shared" si="18"/>
        <v>0.99999960739907223</v>
      </c>
      <c r="Y218" s="45">
        <f t="shared" si="19"/>
        <v>0.24486529903492921</v>
      </c>
      <c r="Z218" s="45">
        <f t="shared" si="20"/>
        <v>7.608599781118347E-4</v>
      </c>
      <c r="AA218" s="45">
        <f t="shared" si="21"/>
        <v>3.9260092771818413E-7</v>
      </c>
    </row>
    <row r="219" spans="20:27" x14ac:dyDescent="0.3">
      <c r="T219">
        <f t="shared" si="22"/>
        <v>141</v>
      </c>
      <c r="U219" s="47">
        <f>1-Y219</f>
        <v>0.75758335395542009</v>
      </c>
      <c r="V219" s="47">
        <f t="shared" si="17"/>
        <v>0.99927718302079371</v>
      </c>
      <c r="W219" s="47">
        <f t="shared" si="18"/>
        <v>0.99999964665916508</v>
      </c>
      <c r="Y219" s="45">
        <f t="shared" si="19"/>
        <v>0.24241664604457991</v>
      </c>
      <c r="Z219" s="45">
        <f t="shared" si="20"/>
        <v>7.2281697920624293E-4</v>
      </c>
      <c r="AA219" s="45">
        <f t="shared" si="21"/>
        <v>3.5334083494636579E-7</v>
      </c>
    </row>
    <row r="220" spans="20:27" x14ac:dyDescent="0.3">
      <c r="T220">
        <f t="shared" si="22"/>
        <v>142</v>
      </c>
      <c r="U220" s="47">
        <f>1-Y220</f>
        <v>0.76000752041586583</v>
      </c>
      <c r="V220" s="47">
        <f t="shared" si="17"/>
        <v>0.99931332386975402</v>
      </c>
      <c r="W220" s="47">
        <f t="shared" si="18"/>
        <v>0.99999968199324851</v>
      </c>
      <c r="Y220" s="45">
        <f t="shared" si="19"/>
        <v>0.23999247958413411</v>
      </c>
      <c r="Z220" s="45">
        <f t="shared" si="20"/>
        <v>6.8667613024593079E-4</v>
      </c>
      <c r="AA220" s="45">
        <f t="shared" si="21"/>
        <v>3.1800675145172918E-7</v>
      </c>
    </row>
    <row r="221" spans="20:27" x14ac:dyDescent="0.3">
      <c r="T221">
        <f t="shared" si="22"/>
        <v>143</v>
      </c>
      <c r="U221" s="47">
        <f>1-Y221</f>
        <v>0.76240744521170722</v>
      </c>
      <c r="V221" s="47">
        <f t="shared" si="17"/>
        <v>0.99934765767626632</v>
      </c>
      <c r="W221" s="47">
        <f t="shared" si="18"/>
        <v>0.99999971379392372</v>
      </c>
      <c r="Y221" s="45">
        <f t="shared" si="19"/>
        <v>0.23759255478829278</v>
      </c>
      <c r="Z221" s="45">
        <f t="shared" si="20"/>
        <v>6.5234232373363428E-4</v>
      </c>
      <c r="AA221" s="45">
        <f t="shared" si="21"/>
        <v>2.8620607630655623E-7</v>
      </c>
    </row>
    <row r="222" spans="20:27" x14ac:dyDescent="0.3">
      <c r="T222">
        <f t="shared" si="22"/>
        <v>144</v>
      </c>
      <c r="U222" s="47">
        <f>1-Y222</f>
        <v>0.76478337075959013</v>
      </c>
      <c r="V222" s="47">
        <f t="shared" si="17"/>
        <v>0.99938027479245306</v>
      </c>
      <c r="W222" s="47">
        <f t="shared" si="18"/>
        <v>0.99999974241453138</v>
      </c>
      <c r="Y222" s="45">
        <f t="shared" si="19"/>
        <v>0.23521662924040984</v>
      </c>
      <c r="Z222" s="45">
        <f t="shared" si="20"/>
        <v>6.1972520754695261E-4</v>
      </c>
      <c r="AA222" s="45">
        <f t="shared" si="21"/>
        <v>2.5758546867590068E-7</v>
      </c>
    </row>
    <row r="223" spans="20:27" x14ac:dyDescent="0.3">
      <c r="T223">
        <f t="shared" si="22"/>
        <v>145</v>
      </c>
      <c r="U223" s="47">
        <f>1-Y223</f>
        <v>0.76713553705199433</v>
      </c>
      <c r="V223" s="47">
        <f t="shared" si="17"/>
        <v>0.9994112610528304</v>
      </c>
      <c r="W223" s="47">
        <f t="shared" si="18"/>
        <v>0.99999976817307823</v>
      </c>
      <c r="Y223" s="45">
        <f t="shared" si="19"/>
        <v>0.23286446294800572</v>
      </c>
      <c r="Z223" s="45">
        <f t="shared" si="20"/>
        <v>5.887389471696049E-4</v>
      </c>
      <c r="AA223" s="45">
        <f t="shared" si="21"/>
        <v>2.318269218083106E-7</v>
      </c>
    </row>
    <row r="224" spans="20:27" x14ac:dyDescent="0.3">
      <c r="T224">
        <f t="shared" si="22"/>
        <v>146</v>
      </c>
      <c r="U224" s="47">
        <f>1-Y224</f>
        <v>0.76946418168147435</v>
      </c>
      <c r="V224" s="47">
        <f t="shared" si="17"/>
        <v>0.99944069800018887</v>
      </c>
      <c r="W224" s="47">
        <f t="shared" si="18"/>
        <v>0.99999979135577033</v>
      </c>
      <c r="Y224" s="45">
        <f t="shared" si="19"/>
        <v>0.23053581831852568</v>
      </c>
      <c r="Z224" s="45">
        <f t="shared" si="20"/>
        <v>5.5930199981112474E-4</v>
      </c>
      <c r="AA224" s="45">
        <f t="shared" si="21"/>
        <v>2.0864422962747953E-7</v>
      </c>
    </row>
    <row r="225" spans="20:27" x14ac:dyDescent="0.3">
      <c r="T225">
        <f t="shared" si="22"/>
        <v>147</v>
      </c>
      <c r="U225" s="47">
        <f>1-Y225</f>
        <v>0.77176953986465957</v>
      </c>
      <c r="V225" s="47">
        <f t="shared" si="17"/>
        <v>0.99946866310017946</v>
      </c>
      <c r="W225" s="47">
        <f t="shared" si="18"/>
        <v>0.9999998122201933</v>
      </c>
      <c r="Y225" s="45">
        <f t="shared" si="19"/>
        <v>0.2282304601353404</v>
      </c>
      <c r="Z225" s="45">
        <f t="shared" si="20"/>
        <v>5.3133689982056841E-4</v>
      </c>
      <c r="AA225" s="45">
        <f t="shared" si="21"/>
        <v>1.8777980666473162E-7</v>
      </c>
    </row>
    <row r="226" spans="20:27" x14ac:dyDescent="0.3">
      <c r="T226">
        <f t="shared" si="22"/>
        <v>148</v>
      </c>
      <c r="U226" s="47">
        <f>1-Y226</f>
        <v>0.77405184446601294</v>
      </c>
      <c r="V226" s="47">
        <f t="shared" si="17"/>
        <v>0.99949522994517048</v>
      </c>
      <c r="W226" s="47">
        <f t="shared" si="18"/>
        <v>0.99999983099817402</v>
      </c>
      <c r="Y226" s="45">
        <f t="shared" si="19"/>
        <v>0.22594815553398703</v>
      </c>
      <c r="Z226" s="45">
        <f t="shared" si="20"/>
        <v>5.0477005482953998E-4</v>
      </c>
      <c r="AA226" s="45">
        <f t="shared" si="21"/>
        <v>1.6900182599825847E-7</v>
      </c>
    </row>
    <row r="227" spans="20:27" x14ac:dyDescent="0.3">
      <c r="T227">
        <f t="shared" si="22"/>
        <v>149</v>
      </c>
      <c r="U227" s="47">
        <f>1-Y227</f>
        <v>0.77631132602135289</v>
      </c>
      <c r="V227" s="47">
        <f t="shared" si="17"/>
        <v>0.99952046844791198</v>
      </c>
      <c r="W227" s="47">
        <f t="shared" si="18"/>
        <v>0.99999984789835661</v>
      </c>
      <c r="Y227" s="45">
        <f t="shared" si="19"/>
        <v>0.22368867397864714</v>
      </c>
      <c r="Z227" s="45">
        <f t="shared" si="20"/>
        <v>4.7953155208806309E-4</v>
      </c>
      <c r="AA227" s="45">
        <f t="shared" si="21"/>
        <v>1.5210164339843262E-7</v>
      </c>
    </row>
    <row r="228" spans="20:27" x14ac:dyDescent="0.3">
      <c r="T228">
        <f t="shared" si="22"/>
        <v>150</v>
      </c>
      <c r="U228" s="47">
        <f>1-Y228</f>
        <v>0.77854821276113939</v>
      </c>
      <c r="V228" s="47">
        <f t="shared" si="17"/>
        <v>0.99954444502551631</v>
      </c>
      <c r="W228" s="47">
        <f t="shared" si="18"/>
        <v>0.99999986310852096</v>
      </c>
      <c r="Y228" s="45">
        <f t="shared" si="19"/>
        <v>0.22145178723886064</v>
      </c>
      <c r="Z228" s="45">
        <f t="shared" si="20"/>
        <v>4.5555497448365983E-4</v>
      </c>
      <c r="AA228" s="45">
        <f t="shared" si="21"/>
        <v>1.3689147905858937E-7</v>
      </c>
    </row>
    <row r="229" spans="20:27" x14ac:dyDescent="0.3">
      <c r="T229">
        <f t="shared" si="22"/>
        <v>151</v>
      </c>
      <c r="U229" s="47">
        <f>1-Y229</f>
        <v>0.78076273063352797</v>
      </c>
      <c r="V229" s="47">
        <f t="shared" si="17"/>
        <v>0.99956722277424048</v>
      </c>
      <c r="W229" s="47">
        <f t="shared" si="18"/>
        <v>0.99999987679766889</v>
      </c>
      <c r="Y229" s="45">
        <f t="shared" si="19"/>
        <v>0.21923726936647206</v>
      </c>
      <c r="Z229" s="45">
        <f t="shared" si="20"/>
        <v>4.3277722575947689E-4</v>
      </c>
      <c r="AA229" s="45">
        <f t="shared" si="21"/>
        <v>1.2320233115273045E-7</v>
      </c>
    </row>
    <row r="230" spans="20:27" x14ac:dyDescent="0.3">
      <c r="T230">
        <f t="shared" si="22"/>
        <v>152</v>
      </c>
      <c r="U230" s="47">
        <f>1-Y230</f>
        <v>0.78295510332719265</v>
      </c>
      <c r="V230" s="47">
        <f t="shared" si="17"/>
        <v>0.99958886163552851</v>
      </c>
      <c r="W230" s="47">
        <f t="shared" si="18"/>
        <v>0.99999988911790194</v>
      </c>
      <c r="Y230" s="45">
        <f t="shared" si="19"/>
        <v>0.21704489667280732</v>
      </c>
      <c r="Z230" s="45">
        <f t="shared" si="20"/>
        <v>4.1113836447150307E-4</v>
      </c>
      <c r="AA230" s="45">
        <f t="shared" si="21"/>
        <v>1.108820980374574E-7</v>
      </c>
    </row>
    <row r="231" spans="20:27" x14ac:dyDescent="0.3">
      <c r="T231">
        <f t="shared" si="22"/>
        <v>153</v>
      </c>
      <c r="U231" s="47">
        <f>1-Y231</f>
        <v>0.78512555229392078</v>
      </c>
      <c r="V231" s="47">
        <f t="shared" si="17"/>
        <v>0.99960941855375207</v>
      </c>
      <c r="W231" s="47">
        <f t="shared" si="18"/>
        <v>0.99999990020611174</v>
      </c>
      <c r="Y231" s="45">
        <f t="shared" si="19"/>
        <v>0.21487444770607925</v>
      </c>
      <c r="Z231" s="45">
        <f t="shared" si="20"/>
        <v>3.9058144624792786E-4</v>
      </c>
      <c r="AA231" s="45">
        <f t="shared" si="21"/>
        <v>9.9793888233711654E-8</v>
      </c>
    </row>
    <row r="232" spans="20:27" x14ac:dyDescent="0.3">
      <c r="T232">
        <f t="shared" si="22"/>
        <v>154</v>
      </c>
      <c r="U232" s="47">
        <f>1-Y232</f>
        <v>0.7872742967709816</v>
      </c>
      <c r="V232" s="47">
        <f t="shared" si="17"/>
        <v>0.99962894762606447</v>
      </c>
      <c r="W232" s="47">
        <f t="shared" si="18"/>
        <v>0.99999991018550061</v>
      </c>
      <c r="Y232" s="45">
        <f t="shared" si="19"/>
        <v>0.21272570322901846</v>
      </c>
      <c r="Z232" s="45">
        <f t="shared" si="20"/>
        <v>3.7105237393553149E-4</v>
      </c>
      <c r="AA232" s="45">
        <f t="shared" si="21"/>
        <v>8.9814499410340502E-8</v>
      </c>
    </row>
    <row r="233" spans="20:27" x14ac:dyDescent="0.3">
      <c r="T233">
        <f t="shared" si="22"/>
        <v>155</v>
      </c>
      <c r="U233" s="47">
        <f>1-Y233</f>
        <v>0.7894015538032717</v>
      </c>
      <c r="V233" s="47">
        <f t="shared" si="17"/>
        <v>0.99964750024476123</v>
      </c>
      <c r="W233" s="47">
        <f t="shared" si="18"/>
        <v>0.99999991916695052</v>
      </c>
      <c r="Y233" s="45">
        <f t="shared" si="19"/>
        <v>0.21059844619672827</v>
      </c>
      <c r="Z233" s="45">
        <f t="shared" si="20"/>
        <v>3.5249975523875493E-4</v>
      </c>
      <c r="AA233" s="45">
        <f t="shared" si="21"/>
        <v>8.0833049469306452E-8</v>
      </c>
    </row>
    <row r="234" spans="20:27" x14ac:dyDescent="0.3">
      <c r="T234">
        <f t="shared" si="22"/>
        <v>156</v>
      </c>
      <c r="U234" s="47">
        <f>1-Y234</f>
        <v>0.79150753826523901</v>
      </c>
      <c r="V234" s="47">
        <f t="shared" si="17"/>
        <v>0.99966512523252316</v>
      </c>
      <c r="W234" s="47">
        <f t="shared" si="18"/>
        <v>0.99999992725025544</v>
      </c>
      <c r="Y234" s="45">
        <f t="shared" si="19"/>
        <v>0.20849246173476096</v>
      </c>
      <c r="Z234" s="45">
        <f t="shared" si="20"/>
        <v>3.348747674768171E-4</v>
      </c>
      <c r="AA234" s="45">
        <f t="shared" si="21"/>
        <v>7.2749744522375817E-8</v>
      </c>
    </row>
    <row r="235" spans="20:27" x14ac:dyDescent="0.3">
      <c r="T235">
        <f t="shared" si="22"/>
        <v>157</v>
      </c>
      <c r="U235" s="47">
        <f>1-Y235</f>
        <v>0.79359246288258667</v>
      </c>
      <c r="V235" s="47">
        <f t="shared" si="17"/>
        <v>0.99968186897089706</v>
      </c>
      <c r="W235" s="47">
        <f t="shared" si="18"/>
        <v>0.99999993452522995</v>
      </c>
      <c r="Y235" s="45">
        <f t="shared" si="19"/>
        <v>0.20640753711741333</v>
      </c>
      <c r="Z235" s="45">
        <f t="shared" si="20"/>
        <v>3.181310291029763E-4</v>
      </c>
      <c r="AA235" s="45">
        <f t="shared" si="21"/>
        <v>6.5474770070138241E-8</v>
      </c>
    </row>
    <row r="236" spans="20:27" x14ac:dyDescent="0.3">
      <c r="T236">
        <f t="shared" si="22"/>
        <v>158</v>
      </c>
      <c r="U236" s="47">
        <f>1-Y236</f>
        <v>0.79565653825376081</v>
      </c>
      <c r="V236" s="47">
        <f t="shared" si="17"/>
        <v>0.99969777552235217</v>
      </c>
      <c r="W236" s="47">
        <f t="shared" si="18"/>
        <v>0.99999994107270695</v>
      </c>
      <c r="Y236" s="45">
        <f t="shared" si="19"/>
        <v>0.20434346174623924</v>
      </c>
      <c r="Z236" s="45">
        <f t="shared" si="20"/>
        <v>3.0222447764782746E-4</v>
      </c>
      <c r="AA236" s="45">
        <f t="shared" si="21"/>
        <v>5.8927293063124415E-8</v>
      </c>
    </row>
    <row r="237" spans="20:27" x14ac:dyDescent="0.3">
      <c r="T237">
        <f t="shared" si="22"/>
        <v>159</v>
      </c>
      <c r="U237" s="47">
        <f>1-Y237</f>
        <v>0.79769997287122318</v>
      </c>
      <c r="V237" s="47">
        <f t="shared" si="17"/>
        <v>0.9997128867462346</v>
      </c>
      <c r="W237" s="47">
        <f t="shared" si="18"/>
        <v>0.99999994696543626</v>
      </c>
      <c r="Y237" s="45">
        <f t="shared" si="19"/>
        <v>0.20230002712877682</v>
      </c>
      <c r="Z237" s="45">
        <f t="shared" si="20"/>
        <v>2.871132537654361E-4</v>
      </c>
      <c r="AA237" s="45">
        <f t="shared" si="21"/>
        <v>5.3034563756811968E-8</v>
      </c>
    </row>
    <row r="238" spans="20:27" x14ac:dyDescent="0.3">
      <c r="T238">
        <f t="shared" si="22"/>
        <v>160</v>
      </c>
      <c r="U238" s="47">
        <f>1-Y238</f>
        <v>0.79972297314251095</v>
      </c>
      <c r="V238" s="47">
        <f t="shared" si="17"/>
        <v>0.99972724240892286</v>
      </c>
      <c r="W238" s="47">
        <f t="shared" si="18"/>
        <v>0.9999999522688926</v>
      </c>
      <c r="Y238" s="45">
        <f t="shared" si="19"/>
        <v>0.20027702685748905</v>
      </c>
      <c r="Z238" s="45">
        <f t="shared" si="20"/>
        <v>2.7275759107716431E-4</v>
      </c>
      <c r="AA238" s="45">
        <f t="shared" si="21"/>
        <v>4.7731107381130783E-8</v>
      </c>
    </row>
    <row r="239" spans="20:27" x14ac:dyDescent="0.3">
      <c r="T239">
        <f t="shared" si="22"/>
        <v>161</v>
      </c>
      <c r="U239" s="47">
        <f>1-Y239</f>
        <v>0.80172574341108582</v>
      </c>
      <c r="V239" s="47">
        <f t="shared" si="17"/>
        <v>0.99974088028847674</v>
      </c>
      <c r="W239" s="47">
        <f t="shared" si="18"/>
        <v>0.9999999570420034</v>
      </c>
      <c r="Y239" s="45">
        <f t="shared" si="19"/>
        <v>0.19827425658891415</v>
      </c>
      <c r="Z239" s="45">
        <f t="shared" si="20"/>
        <v>2.5911971152330608E-4</v>
      </c>
      <c r="AA239" s="45">
        <f t="shared" si="21"/>
        <v>4.2957996643017702E-8</v>
      </c>
    </row>
    <row r="240" spans="20:27" x14ac:dyDescent="0.3">
      <c r="T240">
        <f t="shared" si="22"/>
        <v>162</v>
      </c>
      <c r="U240" s="47">
        <f>1-Y240</f>
        <v>0.80370848597697497</v>
      </c>
      <c r="V240" s="47">
        <f t="shared" si="17"/>
        <v>0.9997538362740529</v>
      </c>
      <c r="W240" s="47">
        <f t="shared" si="18"/>
        <v>0.999999961337803</v>
      </c>
      <c r="Y240" s="45">
        <f t="shared" si="19"/>
        <v>0.19629151402302503</v>
      </c>
      <c r="Z240" s="45">
        <f t="shared" si="20"/>
        <v>2.4616372594714081E-4</v>
      </c>
      <c r="AA240" s="45">
        <f t="shared" si="21"/>
        <v>3.8662196978715934E-8</v>
      </c>
    </row>
    <row r="241" spans="20:27" x14ac:dyDescent="0.3">
      <c r="T241">
        <f t="shared" si="22"/>
        <v>163</v>
      </c>
      <c r="U241" s="47">
        <f>1-Y241</f>
        <v>0.80567140111720525</v>
      </c>
      <c r="V241" s="47">
        <f t="shared" si="17"/>
        <v>0.99976614446035017</v>
      </c>
      <c r="W241" s="47">
        <f t="shared" si="18"/>
        <v>0.99999996520402268</v>
      </c>
      <c r="Y241" s="45">
        <f t="shared" si="19"/>
        <v>0.19432859888279477</v>
      </c>
      <c r="Z241" s="45">
        <f t="shared" si="20"/>
        <v>2.338555396497837E-4</v>
      </c>
      <c r="AA241" s="45">
        <f t="shared" si="21"/>
        <v>3.479597728084434E-8</v>
      </c>
    </row>
    <row r="242" spans="20:27" x14ac:dyDescent="0.3">
      <c r="T242">
        <f t="shared" si="22"/>
        <v>164</v>
      </c>
      <c r="U242" s="47">
        <f>1-Y242</f>
        <v>0.80761468710603324</v>
      </c>
      <c r="V242" s="47">
        <f t="shared" si="17"/>
        <v>0.99977783723733271</v>
      </c>
      <c r="W242" s="47">
        <f t="shared" si="18"/>
        <v>0.9999999686836204</v>
      </c>
      <c r="Y242" s="45">
        <f t="shared" si="19"/>
        <v>0.19238531289396682</v>
      </c>
      <c r="Z242" s="45">
        <f t="shared" si="20"/>
        <v>2.2216276266729456E-4</v>
      </c>
      <c r="AA242" s="45">
        <f t="shared" si="21"/>
        <v>3.131637955275991E-8</v>
      </c>
    </row>
    <row r="243" spans="20:27" x14ac:dyDescent="0.3">
      <c r="T243">
        <f t="shared" si="22"/>
        <v>165</v>
      </c>
      <c r="U243" s="47">
        <f>1-Y243</f>
        <v>0.80953854023497285</v>
      </c>
      <c r="V243" s="47">
        <f t="shared" si="17"/>
        <v>0.99978894537546603</v>
      </c>
      <c r="W243" s="47">
        <f t="shared" si="18"/>
        <v>0.99999997181525835</v>
      </c>
      <c r="Y243" s="45">
        <f t="shared" si="19"/>
        <v>0.19046145976502715</v>
      </c>
      <c r="Z243" s="45">
        <f t="shared" si="20"/>
        <v>2.1105462453392982E-4</v>
      </c>
      <c r="AA243" s="45">
        <f t="shared" si="21"/>
        <v>2.8184741597483923E-8</v>
      </c>
    </row>
    <row r="244" spans="20:27" x14ac:dyDescent="0.3">
      <c r="T244">
        <f t="shared" si="22"/>
        <v>166</v>
      </c>
      <c r="U244" s="47">
        <f>1-Y244</f>
        <v>0.81144315483262308</v>
      </c>
      <c r="V244" s="47">
        <f t="shared" si="17"/>
        <v>0.99979949810669277</v>
      </c>
      <c r="W244" s="47">
        <f t="shared" si="18"/>
        <v>0.99999997463373258</v>
      </c>
      <c r="Y244" s="45">
        <f t="shared" si="19"/>
        <v>0.18855684516737689</v>
      </c>
      <c r="Z244" s="45">
        <f t="shared" si="20"/>
        <v>2.0050189330723332E-4</v>
      </c>
      <c r="AA244" s="45">
        <f t="shared" si="21"/>
        <v>2.5366267437735529E-8</v>
      </c>
    </row>
    <row r="245" spans="20:27" x14ac:dyDescent="0.3">
      <c r="T245">
        <f t="shared" si="22"/>
        <v>167</v>
      </c>
      <c r="U245" s="47">
        <f>1-Y245</f>
        <v>0.81332872328429695</v>
      </c>
      <c r="V245" s="47">
        <f t="shared" si="17"/>
        <v>0.99980952320135807</v>
      </c>
      <c r="W245" s="47">
        <f t="shared" si="18"/>
        <v>0.99999997717035927</v>
      </c>
      <c r="Y245" s="45">
        <f t="shared" si="19"/>
        <v>0.1866712767157031</v>
      </c>
      <c r="Z245" s="45">
        <f t="shared" si="20"/>
        <v>1.9047679864187168E-4</v>
      </c>
      <c r="AA245" s="45">
        <f t="shared" si="21"/>
        <v>2.2829640693961978E-8</v>
      </c>
    </row>
    <row r="246" spans="20:27" x14ac:dyDescent="0.3">
      <c r="T246">
        <f t="shared" si="22"/>
        <v>168</v>
      </c>
      <c r="U246" s="47">
        <f>1-Y246</f>
        <v>0.81519543605145395</v>
      </c>
      <c r="V246" s="47">
        <f t="shared" si="17"/>
        <v>0.99981904704129021</v>
      </c>
      <c r="W246" s="47">
        <f t="shared" si="18"/>
        <v>0.99999997945332342</v>
      </c>
      <c r="Y246" s="45">
        <f t="shared" si="19"/>
        <v>0.18480456394854605</v>
      </c>
      <c r="Z246" s="45">
        <f t="shared" si="20"/>
        <v>1.8095295870977811E-4</v>
      </c>
      <c r="AA246" s="45">
        <f t="shared" si="21"/>
        <v>2.054667662456578E-8</v>
      </c>
    </row>
    <row r="247" spans="20:27" x14ac:dyDescent="0.3">
      <c r="T247">
        <f t="shared" si="22"/>
        <v>169</v>
      </c>
      <c r="U247" s="47">
        <f>1-Y247</f>
        <v>0.81704348169093943</v>
      </c>
      <c r="V247" s="47">
        <f t="shared" si="17"/>
        <v>0.99982809468922573</v>
      </c>
      <c r="W247" s="47">
        <f t="shared" si="18"/>
        <v>0.99999998150799108</v>
      </c>
      <c r="Y247" s="45">
        <f t="shared" si="19"/>
        <v>0.1829565183090606</v>
      </c>
      <c r="Z247" s="45">
        <f t="shared" si="20"/>
        <v>1.7190531077428917E-4</v>
      </c>
      <c r="AA247" s="45">
        <f t="shared" si="21"/>
        <v>1.8492008962109203E-8</v>
      </c>
    </row>
    <row r="248" spans="20:27" x14ac:dyDescent="0.3">
      <c r="T248">
        <f t="shared" si="22"/>
        <v>170</v>
      </c>
      <c r="U248" s="47">
        <f>1-Y248</f>
        <v>0.81887304687402995</v>
      </c>
      <c r="V248" s="47">
        <f t="shared" si="17"/>
        <v>0.99983668995476438</v>
      </c>
      <c r="W248" s="47">
        <f t="shared" si="18"/>
        <v>0.99999998335719198</v>
      </c>
      <c r="Y248" s="45">
        <f t="shared" si="19"/>
        <v>0.18112695312596999</v>
      </c>
      <c r="Z248" s="45">
        <f t="shared" si="20"/>
        <v>1.6331004523557473E-4</v>
      </c>
      <c r="AA248" s="45">
        <f t="shared" si="21"/>
        <v>1.6642808065898284E-8</v>
      </c>
    </row>
    <row r="249" spans="20:27" x14ac:dyDescent="0.3">
      <c r="T249">
        <f t="shared" si="22"/>
        <v>171</v>
      </c>
      <c r="U249" s="47">
        <f>1-Y249</f>
        <v>0.82068431640528972</v>
      </c>
      <c r="V249" s="47">
        <f t="shared" si="17"/>
        <v>0.99984485545702617</v>
      </c>
      <c r="W249" s="47">
        <f t="shared" si="18"/>
        <v>0.99999998502147269</v>
      </c>
      <c r="Y249" s="45">
        <f t="shared" si="19"/>
        <v>0.17931568359471028</v>
      </c>
      <c r="Z249" s="45">
        <f t="shared" si="20"/>
        <v>1.5514454297379596E-4</v>
      </c>
      <c r="AA249" s="45">
        <f t="shared" si="21"/>
        <v>1.4978527259308456E-8</v>
      </c>
    </row>
    <row r="250" spans="20:27" x14ac:dyDescent="0.3">
      <c r="T250">
        <f t="shared" si="22"/>
        <v>172</v>
      </c>
      <c r="U250" s="47">
        <f>1-Y250</f>
        <v>0.82247747324123677</v>
      </c>
      <c r="V250" s="47">
        <f t="shared" si="17"/>
        <v>0.99985261268417491</v>
      </c>
      <c r="W250" s="47">
        <f t="shared" si="18"/>
        <v>0.99999998651932542</v>
      </c>
      <c r="Y250" s="45">
        <f t="shared" si="19"/>
        <v>0.1775225267587632</v>
      </c>
      <c r="Z250" s="45">
        <f t="shared" si="20"/>
        <v>1.4738731582510616E-4</v>
      </c>
      <c r="AA250" s="45">
        <f t="shared" si="21"/>
        <v>1.3480674533377612E-8</v>
      </c>
    </row>
    <row r="251" spans="20:27" x14ac:dyDescent="0.3">
      <c r="T251">
        <f t="shared" si="22"/>
        <v>173</v>
      </c>
      <c r="U251" s="47">
        <f>1-Y251</f>
        <v>0.82425269850882443</v>
      </c>
      <c r="V251" s="47">
        <f t="shared" si="17"/>
        <v>0.99985998204996618</v>
      </c>
      <c r="W251" s="47">
        <f t="shared" si="18"/>
        <v>0.99999998786739297</v>
      </c>
      <c r="Y251" s="45">
        <f t="shared" si="19"/>
        <v>0.17574730149117554</v>
      </c>
      <c r="Z251" s="45">
        <f t="shared" si="20"/>
        <v>1.4001795003385086E-4</v>
      </c>
      <c r="AA251" s="45">
        <f t="shared" si="21"/>
        <v>1.2132607080039853E-8</v>
      </c>
    </row>
    <row r="252" spans="20:27" x14ac:dyDescent="0.3">
      <c r="T252">
        <f t="shared" si="22"/>
        <v>174</v>
      </c>
      <c r="U252" s="47">
        <f>1-Y252</f>
        <v>0.82601017152373624</v>
      </c>
      <c r="V252" s="47">
        <f t="shared" si="17"/>
        <v>0.99986698294746779</v>
      </c>
      <c r="W252" s="47">
        <f t="shared" si="18"/>
        <v>0.99999998908065357</v>
      </c>
      <c r="Y252" s="45">
        <f t="shared" si="19"/>
        <v>0.17398982847626379</v>
      </c>
      <c r="Z252" s="45">
        <f t="shared" si="20"/>
        <v>1.3301705253215831E-4</v>
      </c>
      <c r="AA252" s="45">
        <f t="shared" si="21"/>
        <v>1.0919346372035865E-8</v>
      </c>
    </row>
    <row r="253" spans="20:27" x14ac:dyDescent="0.3">
      <c r="T253">
        <f t="shared" si="22"/>
        <v>175</v>
      </c>
      <c r="U253" s="47">
        <f>1-Y253</f>
        <v>0.82775006980849886</v>
      </c>
      <c r="V253" s="47">
        <f t="shared" si="17"/>
        <v>0.99987363380009442</v>
      </c>
      <c r="W253" s="47">
        <f t="shared" si="18"/>
        <v>0.99999999017258823</v>
      </c>
      <c r="Y253" s="45">
        <f t="shared" si="19"/>
        <v>0.17224993019150114</v>
      </c>
      <c r="Z253" s="45">
        <f t="shared" si="20"/>
        <v>1.2636619990555041E-4</v>
      </c>
      <c r="AA253" s="45">
        <f t="shared" si="21"/>
        <v>9.8274117348322793E-9</v>
      </c>
    </row>
    <row r="254" spans="20:27" x14ac:dyDescent="0.3">
      <c r="T254">
        <f t="shared" si="22"/>
        <v>176</v>
      </c>
      <c r="U254" s="47">
        <f>1-Y254</f>
        <v>0.82947256911041389</v>
      </c>
      <c r="V254" s="47">
        <f t="shared" si="17"/>
        <v>0.99987995211008973</v>
      </c>
      <c r="W254" s="47">
        <f t="shared" si="18"/>
        <v>0.99999999115532945</v>
      </c>
      <c r="Y254" s="45">
        <f t="shared" si="19"/>
        <v>0.17052743088958613</v>
      </c>
      <c r="Z254" s="45">
        <f t="shared" si="20"/>
        <v>1.2004788991027288E-4</v>
      </c>
      <c r="AA254" s="45">
        <f t="shared" si="21"/>
        <v>8.8446705613490528E-9</v>
      </c>
    </row>
    <row r="255" spans="20:27" x14ac:dyDescent="0.3">
      <c r="T255">
        <f t="shared" si="22"/>
        <v>177</v>
      </c>
      <c r="U255" s="47">
        <f>1-Y255</f>
        <v>0.83117784341930978</v>
      </c>
      <c r="V255" s="47">
        <f t="shared" si="17"/>
        <v>0.99988595450458528</v>
      </c>
      <c r="W255" s="47">
        <f t="shared" si="18"/>
        <v>0.9999999920397965</v>
      </c>
      <c r="Y255" s="45">
        <f t="shared" si="19"/>
        <v>0.16882215658069027</v>
      </c>
      <c r="Z255" s="45">
        <f t="shared" si="20"/>
        <v>1.1404549541475923E-4</v>
      </c>
      <c r="AA255" s="45">
        <f t="shared" si="21"/>
        <v>7.960203505214148E-9</v>
      </c>
    </row>
    <row r="256" spans="20:27" x14ac:dyDescent="0.3">
      <c r="T256">
        <f t="shared" si="22"/>
        <v>178</v>
      </c>
      <c r="U256" s="47">
        <f>1-Y256</f>
        <v>0.83286606498511662</v>
      </c>
      <c r="V256" s="47">
        <f t="shared" si="17"/>
        <v>0.99989165677935599</v>
      </c>
      <c r="W256" s="47">
        <f t="shared" si="18"/>
        <v>0.99999999283581686</v>
      </c>
      <c r="Y256" s="45">
        <f t="shared" si="19"/>
        <v>0.16713393501488336</v>
      </c>
      <c r="Z256" s="45">
        <f t="shared" si="20"/>
        <v>1.0834322064402127E-4</v>
      </c>
      <c r="AA256" s="45">
        <f t="shared" si="21"/>
        <v>7.1641831546927322E-9</v>
      </c>
    </row>
    <row r="257" spans="20:27" x14ac:dyDescent="0.3">
      <c r="T257">
        <f t="shared" si="22"/>
        <v>179</v>
      </c>
      <c r="U257" s="47">
        <f>1-Y257</f>
        <v>0.83453740433526546</v>
      </c>
      <c r="V257" s="47">
        <f t="shared" si="17"/>
        <v>0.99989707394038818</v>
      </c>
      <c r="W257" s="47">
        <f t="shared" si="18"/>
        <v>0.99999999355223512</v>
      </c>
      <c r="Y257" s="45">
        <f t="shared" si="19"/>
        <v>0.16546259566473454</v>
      </c>
      <c r="Z257" s="45">
        <f t="shared" si="20"/>
        <v>1.029260596118202E-4</v>
      </c>
      <c r="AA257" s="45">
        <f t="shared" si="21"/>
        <v>6.4477648392234608E-9</v>
      </c>
    </row>
    <row r="258" spans="20:27" x14ac:dyDescent="0.3">
      <c r="T258">
        <f t="shared" si="22"/>
        <v>180</v>
      </c>
      <c r="U258" s="47">
        <f>1-Y258</f>
        <v>0.8361920302919128</v>
      </c>
      <c r="V258" s="47">
        <f t="shared" si="17"/>
        <v>0.99990222024336872</v>
      </c>
      <c r="W258" s="47">
        <f t="shared" si="18"/>
        <v>0.99999999419701169</v>
      </c>
      <c r="Y258" s="45">
        <f t="shared" si="19"/>
        <v>0.1638079697080872</v>
      </c>
      <c r="Z258" s="45">
        <f t="shared" si="20"/>
        <v>9.7779756631229188E-5</v>
      </c>
      <c r="AA258" s="45">
        <f t="shared" si="21"/>
        <v>5.8029883553011155E-9</v>
      </c>
    </row>
    <row r="259" spans="20:27" x14ac:dyDescent="0.3">
      <c r="T259">
        <f t="shared" si="22"/>
        <v>181</v>
      </c>
      <c r="U259" s="47">
        <f>1-Y259</f>
        <v>0.83783010998899365</v>
      </c>
      <c r="V259" s="47">
        <f t="shared" si="17"/>
        <v>0.9999071092312003</v>
      </c>
      <c r="W259" s="47">
        <f t="shared" si="18"/>
        <v>0.9999999947773105</v>
      </c>
      <c r="Y259" s="45">
        <f t="shared" si="19"/>
        <v>0.16216989001100632</v>
      </c>
      <c r="Z259" s="45">
        <f t="shared" si="20"/>
        <v>9.2890768799667753E-5</v>
      </c>
      <c r="AA259" s="45">
        <f t="shared" si="21"/>
        <v>5.222689519771004E-9</v>
      </c>
    </row>
    <row r="260" spans="20:27" x14ac:dyDescent="0.3">
      <c r="T260">
        <f t="shared" si="22"/>
        <v>182</v>
      </c>
      <c r="U260" s="47">
        <f>1-Y260</f>
        <v>0.83945180888910376</v>
      </c>
      <c r="V260" s="47">
        <f t="shared" si="17"/>
        <v>0.99991175376964037</v>
      </c>
      <c r="W260" s="47">
        <f t="shared" si="18"/>
        <v>0.99999999529957939</v>
      </c>
      <c r="Y260" s="45">
        <f t="shared" si="19"/>
        <v>0.16054819111089624</v>
      </c>
      <c r="Z260" s="45">
        <f t="shared" si="20"/>
        <v>8.8246230359684339E-5</v>
      </c>
      <c r="AA260" s="45">
        <f t="shared" si="21"/>
        <v>4.700420567793904E-9</v>
      </c>
    </row>
    <row r="261" spans="20:27" x14ac:dyDescent="0.3">
      <c r="T261">
        <f t="shared" si="22"/>
        <v>183</v>
      </c>
      <c r="U261" s="47">
        <f>1-Y261</f>
        <v>0.84105729080021274</v>
      </c>
      <c r="V261" s="47">
        <f t="shared" si="17"/>
        <v>0.9999161660811583</v>
      </c>
      <c r="W261" s="47">
        <f t="shared" si="18"/>
        <v>0.99999999576962151</v>
      </c>
      <c r="Y261" s="45">
        <f t="shared" si="19"/>
        <v>0.15894270919978729</v>
      </c>
      <c r="Z261" s="45">
        <f t="shared" si="20"/>
        <v>8.3833918841700136E-5</v>
      </c>
      <c r="AA261" s="45">
        <f t="shared" si="21"/>
        <v>4.2303785110145132E-9</v>
      </c>
    </row>
    <row r="262" spans="20:27" x14ac:dyDescent="0.3">
      <c r="T262">
        <f t="shared" si="22"/>
        <v>184</v>
      </c>
      <c r="U262" s="47">
        <f>1-Y262</f>
        <v>0.84264671789221057</v>
      </c>
      <c r="V262" s="47">
        <f t="shared" si="17"/>
        <v>0.99992035777710042</v>
      </c>
      <c r="W262" s="47">
        <f t="shared" si="18"/>
        <v>0.99999999619265934</v>
      </c>
      <c r="Y262" s="45">
        <f t="shared" si="19"/>
        <v>0.1573532821077894</v>
      </c>
      <c r="Z262" s="45">
        <f t="shared" si="20"/>
        <v>7.9642222899615128E-5</v>
      </c>
      <c r="AA262" s="45">
        <f t="shared" si="21"/>
        <v>3.8073406599130615E-9</v>
      </c>
    </row>
    <row r="263" spans="20:27" x14ac:dyDescent="0.3">
      <c r="T263">
        <f t="shared" si="22"/>
        <v>185</v>
      </c>
      <c r="U263" s="47">
        <f>1-Y263</f>
        <v>0.84422025071328854</v>
      </c>
      <c r="V263" s="47">
        <f t="shared" si="17"/>
        <v>0.99992433988824536</v>
      </c>
      <c r="W263" s="47">
        <f t="shared" si="18"/>
        <v>0.99999999657339345</v>
      </c>
      <c r="Y263" s="45">
        <f t="shared" si="19"/>
        <v>0.15577974928671148</v>
      </c>
      <c r="Z263" s="45">
        <f t="shared" si="20"/>
        <v>7.5660111754634359E-5</v>
      </c>
      <c r="AA263" s="45">
        <f t="shared" si="21"/>
        <v>3.4266065939217559E-9</v>
      </c>
    </row>
    <row r="264" spans="20:27" x14ac:dyDescent="0.3">
      <c r="T264">
        <f t="shared" si="22"/>
        <v>186</v>
      </c>
      <c r="U264" s="47">
        <f>1-Y264</f>
        <v>0.84577804820615565</v>
      </c>
      <c r="V264" s="47">
        <f t="shared" si="17"/>
        <v>0.99992812289383315</v>
      </c>
      <c r="W264" s="47">
        <f t="shared" si="18"/>
        <v>0.99999999691605401</v>
      </c>
      <c r="Y264" s="45">
        <f t="shared" si="19"/>
        <v>0.15422195179384438</v>
      </c>
      <c r="Z264" s="45">
        <f t="shared" si="20"/>
        <v>7.1877106166902651E-5</v>
      </c>
      <c r="AA264" s="45">
        <f t="shared" si="21"/>
        <v>3.0839459345295808E-9</v>
      </c>
    </row>
    <row r="265" spans="20:27" x14ac:dyDescent="0.3">
      <c r="T265">
        <f t="shared" si="22"/>
        <v>187</v>
      </c>
      <c r="U265" s="47">
        <f>1-Y265</f>
        <v>0.84732026772409408</v>
      </c>
      <c r="V265" s="47">
        <f t="shared" si="17"/>
        <v>0.9999317167491415</v>
      </c>
      <c r="W265" s="47">
        <f t="shared" si="18"/>
        <v>0.99999999722444866</v>
      </c>
      <c r="Y265" s="45">
        <f t="shared" si="19"/>
        <v>0.15267973227590595</v>
      </c>
      <c r="Z265" s="45">
        <f t="shared" si="20"/>
        <v>6.8283250858557529E-5</v>
      </c>
      <c r="AA265" s="45">
        <f t="shared" si="21"/>
        <v>2.7755513410766229E-9</v>
      </c>
    </row>
    <row r="266" spans="20:27" x14ac:dyDescent="0.3">
      <c r="T266">
        <f t="shared" si="22"/>
        <v>188</v>
      </c>
      <c r="U266" s="47">
        <f>1-Y266</f>
        <v>0.84884706504685314</v>
      </c>
      <c r="V266" s="47">
        <f t="shared" si="17"/>
        <v>0.9999351309116844</v>
      </c>
      <c r="W266" s="47">
        <f t="shared" si="18"/>
        <v>0.99999999750200375</v>
      </c>
      <c r="Y266" s="45">
        <f t="shared" si="19"/>
        <v>0.15115293495314686</v>
      </c>
      <c r="Z266" s="45">
        <f t="shared" si="20"/>
        <v>6.4869088315629636E-5</v>
      </c>
      <c r="AA266" s="45">
        <f t="shared" si="21"/>
        <v>2.4979962069689606E-9</v>
      </c>
    </row>
    <row r="267" spans="20:27" x14ac:dyDescent="0.3">
      <c r="T267">
        <f t="shared" si="22"/>
        <v>189</v>
      </c>
      <c r="U267" s="47">
        <f>1-Y267</f>
        <v>0.85035859439638461</v>
      </c>
      <c r="V267" s="47">
        <f t="shared" si="17"/>
        <v>0.99993837436610011</v>
      </c>
      <c r="W267" s="47">
        <f t="shared" si="18"/>
        <v>0.99999999775180337</v>
      </c>
      <c r="Y267" s="45">
        <f t="shared" si="19"/>
        <v>0.14964140560361539</v>
      </c>
      <c r="Z267" s="45">
        <f t="shared" si="20"/>
        <v>6.1625633899848161E-5</v>
      </c>
      <c r="AA267" s="45">
        <f t="shared" si="21"/>
        <v>2.2481965862720645E-9</v>
      </c>
    </row>
    <row r="268" spans="20:27" x14ac:dyDescent="0.3">
      <c r="T268">
        <f t="shared" si="22"/>
        <v>190</v>
      </c>
      <c r="U268" s="47">
        <f>1-Y268</f>
        <v>0.85185500845242079</v>
      </c>
      <c r="V268" s="47">
        <f t="shared" si="17"/>
        <v>0.99994145564779513</v>
      </c>
      <c r="W268" s="47">
        <f t="shared" si="18"/>
        <v>0.99999999797662309</v>
      </c>
      <c r="Y268" s="45">
        <f t="shared" si="19"/>
        <v>0.14814499154757926</v>
      </c>
      <c r="Z268" s="45">
        <f t="shared" si="20"/>
        <v>5.8544352204855748E-5</v>
      </c>
      <c r="AA268" s="45">
        <f t="shared" si="21"/>
        <v>2.0233769276448583E-9</v>
      </c>
    </row>
    <row r="269" spans="20:27" x14ac:dyDescent="0.3">
      <c r="T269">
        <f t="shared" si="22"/>
        <v>191</v>
      </c>
      <c r="U269" s="47">
        <f>1-Y269</f>
        <v>0.85333645836789651</v>
      </c>
      <c r="V269" s="47">
        <f t="shared" si="17"/>
        <v>0.99994438286540543</v>
      </c>
      <c r="W269" s="47">
        <f t="shared" si="18"/>
        <v>0.99999999817896079</v>
      </c>
      <c r="Y269" s="45">
        <f t="shared" si="19"/>
        <v>0.14666354163210346</v>
      </c>
      <c r="Z269" s="45">
        <f t="shared" si="20"/>
        <v>5.5617134594612968E-5</v>
      </c>
      <c r="AA269" s="45">
        <f t="shared" si="21"/>
        <v>1.8210392348803725E-9</v>
      </c>
    </row>
    <row r="270" spans="20:27" x14ac:dyDescent="0.3">
      <c r="T270">
        <f t="shared" si="22"/>
        <v>192</v>
      </c>
      <c r="U270" s="47">
        <f>1-Y270</f>
        <v>0.85480309378421759</v>
      </c>
      <c r="V270" s="47">
        <f t="shared" si="17"/>
        <v>0.9999471637221351</v>
      </c>
      <c r="W270" s="47">
        <f t="shared" si="18"/>
        <v>0.99999999836106468</v>
      </c>
      <c r="Y270" s="45">
        <f t="shared" si="19"/>
        <v>0.14519690621578241</v>
      </c>
      <c r="Z270" s="45">
        <f t="shared" si="20"/>
        <v>5.2836277864882315E-5</v>
      </c>
      <c r="AA270" s="45">
        <f t="shared" si="21"/>
        <v>1.6389353113923353E-9</v>
      </c>
    </row>
    <row r="271" spans="20:27" x14ac:dyDescent="0.3">
      <c r="T271">
        <f t="shared" si="22"/>
        <v>193</v>
      </c>
      <c r="U271" s="47">
        <f>1-Y271</f>
        <v>0.85625506284637543</v>
      </c>
      <c r="V271" s="47">
        <f t="shared" si="17"/>
        <v>0.99994980553602841</v>
      </c>
      <c r="W271" s="47">
        <f t="shared" si="18"/>
        <v>0.99999999852495824</v>
      </c>
      <c r="Y271" s="45">
        <f t="shared" si="19"/>
        <v>0.1437449371536246</v>
      </c>
      <c r="Z271" s="45">
        <f t="shared" si="20"/>
        <v>5.0194463971638196E-5</v>
      </c>
      <c r="AA271" s="45">
        <f t="shared" si="21"/>
        <v>1.4750417802531019E-9</v>
      </c>
    </row>
    <row r="272" spans="20:27" x14ac:dyDescent="0.3">
      <c r="T272">
        <f t="shared" si="22"/>
        <v>194</v>
      </c>
      <c r="U272" s="47">
        <f>1-Y272</f>
        <v>0.85769251221791165</v>
      </c>
      <c r="V272" s="47">
        <f t="shared" ref="V272:V335" si="23">1-Z272</f>
        <v>0.9999523152592269</v>
      </c>
      <c r="W272" s="47">
        <f t="shared" ref="W272:W335" si="24">1-AA272</f>
        <v>0.99999999867246236</v>
      </c>
      <c r="Y272" s="45">
        <f t="shared" ref="Y272:AA335" si="25">$U$76^$T272</f>
        <v>0.14230748778208835</v>
      </c>
      <c r="Z272" s="45">
        <f t="shared" ref="Z272:Z335" si="26">$Z$77^$T272</f>
        <v>4.7684740773056285E-5</v>
      </c>
      <c r="AA272" s="45">
        <f t="shared" ref="AA272:AA335" si="27">$AA$77^$T272</f>
        <v>1.3275376022277918E-9</v>
      </c>
    </row>
    <row r="273" spans="20:27" x14ac:dyDescent="0.3">
      <c r="T273">
        <f t="shared" ref="T273:T336" si="28">T272+1</f>
        <v>195</v>
      </c>
      <c r="U273" s="47">
        <f>1-Y273</f>
        <v>0.85911558709573255</v>
      </c>
      <c r="V273" s="47">
        <f t="shared" si="23"/>
        <v>0.99995469949626559</v>
      </c>
      <c r="W273" s="47">
        <f t="shared" si="24"/>
        <v>0.99999999880521617</v>
      </c>
      <c r="Y273" s="45">
        <f t="shared" si="25"/>
        <v>0.14088441290426745</v>
      </c>
      <c r="Z273" s="45">
        <f t="shared" si="26"/>
        <v>4.5300503734403463E-5</v>
      </c>
      <c r="AA273" s="45">
        <f t="shared" si="27"/>
        <v>1.1947838420050126E-9</v>
      </c>
    </row>
    <row r="274" spans="20:27" x14ac:dyDescent="0.3">
      <c r="T274">
        <f t="shared" si="28"/>
        <v>196</v>
      </c>
      <c r="U274" s="47">
        <f>1-Y274</f>
        <v>0.86052443122477518</v>
      </c>
      <c r="V274" s="47">
        <f t="shared" si="23"/>
        <v>0.99995696452145233</v>
      </c>
      <c r="W274" s="47">
        <f t="shared" si="24"/>
        <v>0.99999999892469449</v>
      </c>
      <c r="Y274" s="45">
        <f t="shared" si="25"/>
        <v>0.1394755687752248</v>
      </c>
      <c r="Z274" s="45">
        <f t="shared" si="26"/>
        <v>4.3035478547683296E-5</v>
      </c>
      <c r="AA274" s="45">
        <f t="shared" si="27"/>
        <v>1.0753054578045114E-9</v>
      </c>
    </row>
    <row r="275" spans="20:27" x14ac:dyDescent="0.3">
      <c r="T275">
        <f t="shared" si="28"/>
        <v>197</v>
      </c>
      <c r="U275" s="47">
        <f>1-Y275</f>
        <v>0.86191918691252745</v>
      </c>
      <c r="V275" s="47">
        <f t="shared" si="23"/>
        <v>0.9999591162953797</v>
      </c>
      <c r="W275" s="47">
        <f t="shared" si="24"/>
        <v>0.99999999903222514</v>
      </c>
      <c r="Y275" s="45">
        <f t="shared" si="25"/>
        <v>0.13808081308747253</v>
      </c>
      <c r="Z275" s="45">
        <f t="shared" si="26"/>
        <v>4.0883704620299135E-5</v>
      </c>
      <c r="AA275" s="45">
        <f t="shared" si="27"/>
        <v>9.6777491202406031E-10</v>
      </c>
    </row>
    <row r="276" spans="20:27" x14ac:dyDescent="0.3">
      <c r="T276">
        <f t="shared" si="28"/>
        <v>198</v>
      </c>
      <c r="U276" s="47">
        <f>1-Y276</f>
        <v>0.86329999504340216</v>
      </c>
      <c r="V276" s="47">
        <f t="shared" si="23"/>
        <v>0.99996116048061068</v>
      </c>
      <c r="W276" s="47">
        <f t="shared" si="24"/>
        <v>0.99999999912900261</v>
      </c>
      <c r="Y276" s="45">
        <f t="shared" si="25"/>
        <v>0.13670000495659779</v>
      </c>
      <c r="Z276" s="45">
        <f t="shared" si="26"/>
        <v>3.8839519389284171E-5</v>
      </c>
      <c r="AA276" s="45">
        <f t="shared" si="27"/>
        <v>8.709974208216543E-10</v>
      </c>
    </row>
    <row r="277" spans="20:27" x14ac:dyDescent="0.3">
      <c r="T277">
        <f t="shared" si="28"/>
        <v>199</v>
      </c>
      <c r="U277" s="47">
        <f>1-Y277</f>
        <v>0.86466699509296818</v>
      </c>
      <c r="V277" s="47">
        <f t="shared" si="23"/>
        <v>0.99996310245658016</v>
      </c>
      <c r="W277" s="47">
        <f t="shared" si="24"/>
        <v>0.99999999921610228</v>
      </c>
      <c r="Y277" s="45">
        <f t="shared" si="25"/>
        <v>0.13533300490703182</v>
      </c>
      <c r="Z277" s="45">
        <f t="shared" si="26"/>
        <v>3.6897543419819962E-5</v>
      </c>
      <c r="AA277" s="45">
        <f t="shared" si="27"/>
        <v>7.8389767873948889E-10</v>
      </c>
    </row>
    <row r="278" spans="20:27" x14ac:dyDescent="0.3">
      <c r="T278">
        <f t="shared" si="28"/>
        <v>200</v>
      </c>
      <c r="U278" s="47">
        <f>1-Y278</f>
        <v>0.86602032514203853</v>
      </c>
      <c r="V278" s="47">
        <f t="shared" si="23"/>
        <v>0.99996494733375119</v>
      </c>
      <c r="W278" s="47">
        <f t="shared" si="24"/>
        <v>0.99999999929449213</v>
      </c>
      <c r="Y278" s="45">
        <f t="shared" si="25"/>
        <v>0.13397967485796147</v>
      </c>
      <c r="Z278" s="45">
        <f t="shared" si="26"/>
        <v>3.505266624882897E-5</v>
      </c>
      <c r="AA278" s="45">
        <f t="shared" si="27"/>
        <v>7.0550791086554005E-10</v>
      </c>
    </row>
    <row r="279" spans="20:27" x14ac:dyDescent="0.3">
      <c r="T279">
        <f t="shared" si="28"/>
        <v>201</v>
      </c>
      <c r="U279" s="47">
        <f>1-Y279</f>
        <v>0.86736012189061817</v>
      </c>
      <c r="V279" s="47">
        <f t="shared" si="23"/>
        <v>0.99996669996706367</v>
      </c>
      <c r="W279" s="47">
        <f t="shared" si="24"/>
        <v>0.99999999936504291</v>
      </c>
      <c r="Y279" s="45">
        <f t="shared" si="25"/>
        <v>0.13263987810938188</v>
      </c>
      <c r="Z279" s="45">
        <f t="shared" si="26"/>
        <v>3.3300032936387521E-5</v>
      </c>
      <c r="AA279" s="45">
        <f t="shared" si="27"/>
        <v>6.3495711977898607E-10</v>
      </c>
    </row>
    <row r="280" spans="20:27" x14ac:dyDescent="0.3">
      <c r="T280">
        <f t="shared" si="28"/>
        <v>202</v>
      </c>
      <c r="U280" s="47">
        <f>1-Y280</f>
        <v>0.86868652067171193</v>
      </c>
      <c r="V280" s="47">
        <f t="shared" si="23"/>
        <v>0.99996836496871044</v>
      </c>
      <c r="W280" s="47">
        <f t="shared" si="24"/>
        <v>0.99999999942853857</v>
      </c>
      <c r="Y280" s="45">
        <f t="shared" si="25"/>
        <v>0.13131347932828805</v>
      </c>
      <c r="Z280" s="45">
        <f t="shared" si="26"/>
        <v>3.1635031289568143E-5</v>
      </c>
      <c r="AA280" s="45">
        <f t="shared" si="27"/>
        <v>5.7146140780108756E-10</v>
      </c>
    </row>
    <row r="281" spans="20:27" x14ac:dyDescent="0.3">
      <c r="T281">
        <f t="shared" si="28"/>
        <v>203</v>
      </c>
      <c r="U281" s="47">
        <f>1-Y281</f>
        <v>0.8699996554649948</v>
      </c>
      <c r="V281" s="47">
        <f t="shared" si="23"/>
        <v>0.99996994672027495</v>
      </c>
      <c r="W281" s="47">
        <f t="shared" si="24"/>
        <v>0.99999999948568474</v>
      </c>
      <c r="Y281" s="45">
        <f t="shared" si="25"/>
        <v>0.13000034453500517</v>
      </c>
      <c r="Z281" s="45">
        <f t="shared" si="26"/>
        <v>3.0053279725089732E-5</v>
      </c>
      <c r="AA281" s="45">
        <f t="shared" si="27"/>
        <v>5.1431526702097888E-10</v>
      </c>
    </row>
    <row r="282" spans="20:27" x14ac:dyDescent="0.3">
      <c r="T282">
        <f t="shared" si="28"/>
        <v>204</v>
      </c>
      <c r="U282" s="47">
        <f>1-Y282</f>
        <v>0.87129965891034489</v>
      </c>
      <c r="V282" s="47">
        <f t="shared" si="23"/>
        <v>0.99997144938426119</v>
      </c>
      <c r="W282" s="47">
        <f t="shared" si="24"/>
        <v>0.99999999953711627</v>
      </c>
      <c r="Y282" s="45">
        <f t="shared" si="25"/>
        <v>0.12870034108965514</v>
      </c>
      <c r="Z282" s="45">
        <f t="shared" si="26"/>
        <v>2.8550615738835244E-5</v>
      </c>
      <c r="AA282" s="45">
        <f t="shared" si="27"/>
        <v>4.6288374031888094E-10</v>
      </c>
    </row>
    <row r="283" spans="20:27" x14ac:dyDescent="0.3">
      <c r="T283">
        <f t="shared" si="28"/>
        <v>205</v>
      </c>
      <c r="U283" s="47">
        <f>1-Y283</f>
        <v>0.87258666232124149</v>
      </c>
      <c r="V283" s="47">
        <f t="shared" si="23"/>
        <v>0.9999728769150481</v>
      </c>
      <c r="W283" s="47">
        <f t="shared" si="24"/>
        <v>0.99999999958340469</v>
      </c>
      <c r="Y283" s="45">
        <f t="shared" si="25"/>
        <v>0.12741333767875856</v>
      </c>
      <c r="Z283" s="45">
        <f t="shared" si="26"/>
        <v>2.7123084951893486E-5</v>
      </c>
      <c r="AA283" s="45">
        <f t="shared" si="27"/>
        <v>4.1659536628699291E-10</v>
      </c>
    </row>
    <row r="284" spans="20:27" x14ac:dyDescent="0.3">
      <c r="T284">
        <f t="shared" si="28"/>
        <v>206</v>
      </c>
      <c r="U284" s="47">
        <f>1-Y284</f>
        <v>0.87386079569802899</v>
      </c>
      <c r="V284" s="47">
        <f t="shared" si="23"/>
        <v>0.99997423306929567</v>
      </c>
      <c r="W284" s="47">
        <f t="shared" si="24"/>
        <v>0.99999999962506414</v>
      </c>
      <c r="Y284" s="45">
        <f t="shared" si="25"/>
        <v>0.12613920430197098</v>
      </c>
      <c r="Z284" s="45">
        <f t="shared" si="26"/>
        <v>2.576693070429881E-5</v>
      </c>
      <c r="AA284" s="45">
        <f t="shared" si="27"/>
        <v>3.7493582965829359E-10</v>
      </c>
    </row>
    <row r="285" spans="20:27" x14ac:dyDescent="0.3">
      <c r="T285">
        <f t="shared" si="28"/>
        <v>207</v>
      </c>
      <c r="U285" s="47">
        <f>1-Y285</f>
        <v>0.87512218774104877</v>
      </c>
      <c r="V285" s="47">
        <f t="shared" si="23"/>
        <v>0.9999755214158309</v>
      </c>
      <c r="W285" s="47">
        <f t="shared" si="24"/>
        <v>0.9999999996625577</v>
      </c>
      <c r="Y285" s="45">
        <f t="shared" si="25"/>
        <v>0.12487781225895127</v>
      </c>
      <c r="Z285" s="45">
        <f t="shared" si="26"/>
        <v>2.4478584169083869E-5</v>
      </c>
      <c r="AA285" s="45">
        <f t="shared" si="27"/>
        <v>3.3744224669246421E-10</v>
      </c>
    </row>
    <row r="286" spans="20:27" x14ac:dyDescent="0.3">
      <c r="T286">
        <f t="shared" si="28"/>
        <v>208</v>
      </c>
      <c r="U286" s="47">
        <f>1-Y286</f>
        <v>0.87637096586363827</v>
      </c>
      <c r="V286" s="47">
        <f t="shared" si="23"/>
        <v>0.99997674534503933</v>
      </c>
      <c r="W286" s="47">
        <f t="shared" si="24"/>
        <v>0.99999999969630193</v>
      </c>
      <c r="Y286" s="45">
        <f t="shared" si="25"/>
        <v>0.12362903413636175</v>
      </c>
      <c r="Z286" s="45">
        <f t="shared" si="26"/>
        <v>2.3254654960629675E-5</v>
      </c>
      <c r="AA286" s="45">
        <f t="shared" si="27"/>
        <v>3.0369802202321783E-10</v>
      </c>
    </row>
    <row r="287" spans="20:27" x14ac:dyDescent="0.3">
      <c r="T287">
        <f t="shared" si="28"/>
        <v>209</v>
      </c>
      <c r="U287" s="47">
        <f>1-Y287</f>
        <v>0.87760725620500191</v>
      </c>
      <c r="V287" s="47">
        <f t="shared" si="23"/>
        <v>0.99997790807778741</v>
      </c>
      <c r="W287" s="47">
        <f t="shared" si="24"/>
        <v>0.99999999972667175</v>
      </c>
      <c r="Y287" s="45">
        <f t="shared" si="25"/>
        <v>0.12239274379499814</v>
      </c>
      <c r="Z287" s="45">
        <f t="shared" si="26"/>
        <v>2.2091922212598193E-5</v>
      </c>
      <c r="AA287" s="45">
        <f t="shared" si="27"/>
        <v>2.7332821982089607E-10</v>
      </c>
    </row>
    <row r="288" spans="20:27" x14ac:dyDescent="0.3">
      <c r="T288">
        <f t="shared" si="28"/>
        <v>210</v>
      </c>
      <c r="U288" s="47">
        <f>1-Y288</f>
        <v>0.87883118364295187</v>
      </c>
      <c r="V288" s="47">
        <f t="shared" si="23"/>
        <v>0.99997901267389799</v>
      </c>
      <c r="W288" s="47">
        <f t="shared" si="24"/>
        <v>0.99999999975400455</v>
      </c>
      <c r="Y288" s="45">
        <f t="shared" si="25"/>
        <v>0.12116881635704815</v>
      </c>
      <c r="Z288" s="45">
        <f t="shared" si="26"/>
        <v>2.0987326101968282E-5</v>
      </c>
      <c r="AA288" s="45">
        <f t="shared" si="27"/>
        <v>2.4599539783880646E-10</v>
      </c>
    </row>
    <row r="289" spans="20:27" x14ac:dyDescent="0.3">
      <c r="T289">
        <f t="shared" si="28"/>
        <v>211</v>
      </c>
      <c r="U289" s="47">
        <f>1-Y289</f>
        <v>0.8800428718065223</v>
      </c>
      <c r="V289" s="47">
        <f t="shared" si="23"/>
        <v>0.99998006204020318</v>
      </c>
      <c r="W289" s="47">
        <f t="shared" si="24"/>
        <v>0.9999999997786041</v>
      </c>
      <c r="Y289" s="45">
        <f t="shared" si="25"/>
        <v>0.11995712819347766</v>
      </c>
      <c r="Z289" s="45">
        <f t="shared" si="26"/>
        <v>1.993795979686987E-5</v>
      </c>
      <c r="AA289" s="45">
        <f t="shared" si="27"/>
        <v>2.2139585805492583E-10</v>
      </c>
    </row>
    <row r="290" spans="20:27" x14ac:dyDescent="0.3">
      <c r="T290">
        <f t="shared" si="28"/>
        <v>212</v>
      </c>
      <c r="U290" s="47">
        <f>1-Y290</f>
        <v>0.88124244308845712</v>
      </c>
      <c r="V290" s="47">
        <f t="shared" si="23"/>
        <v>0.999981058938193</v>
      </c>
      <c r="W290" s="47">
        <f t="shared" si="24"/>
        <v>0.99999999980074372</v>
      </c>
      <c r="Y290" s="45">
        <f t="shared" si="25"/>
        <v>0.1187575569115429</v>
      </c>
      <c r="Z290" s="45">
        <f t="shared" si="26"/>
        <v>1.8941061807026376E-5</v>
      </c>
      <c r="AA290" s="45">
        <f t="shared" si="27"/>
        <v>1.9925627224943328E-10</v>
      </c>
    </row>
    <row r="291" spans="20:27" x14ac:dyDescent="0.3">
      <c r="T291">
        <f t="shared" si="28"/>
        <v>213</v>
      </c>
      <c r="U291" s="47">
        <f>1-Y291</f>
        <v>0.88243001865757253</v>
      </c>
      <c r="V291" s="47">
        <f t="shared" si="23"/>
        <v>0.99998200599128328</v>
      </c>
      <c r="W291" s="47">
        <f t="shared" si="24"/>
        <v>0.99999999982066934</v>
      </c>
      <c r="Y291" s="45">
        <f t="shared" si="25"/>
        <v>0.11756998134242747</v>
      </c>
      <c r="Z291" s="45">
        <f t="shared" si="26"/>
        <v>1.7994008716675057E-5</v>
      </c>
      <c r="AA291" s="45">
        <f t="shared" si="27"/>
        <v>1.7933064502448997E-10</v>
      </c>
    </row>
    <row r="292" spans="20:27" x14ac:dyDescent="0.3">
      <c r="T292">
        <f t="shared" si="28"/>
        <v>214</v>
      </c>
      <c r="U292" s="47">
        <f>1-Y292</f>
        <v>0.88360571847099678</v>
      </c>
      <c r="V292" s="47">
        <f t="shared" si="23"/>
        <v>0.9999829056917191</v>
      </c>
      <c r="W292" s="47">
        <f t="shared" si="24"/>
        <v>0.99999999983860244</v>
      </c>
      <c r="Y292" s="45">
        <f t="shared" si="25"/>
        <v>0.11639428152900318</v>
      </c>
      <c r="Z292" s="45">
        <f t="shared" si="26"/>
        <v>1.7094308280841301E-5</v>
      </c>
      <c r="AA292" s="45">
        <f t="shared" si="27"/>
        <v>1.6139758052204098E-10</v>
      </c>
    </row>
    <row r="293" spans="20:27" x14ac:dyDescent="0.3">
      <c r="T293">
        <f t="shared" si="28"/>
        <v>215</v>
      </c>
      <c r="U293" s="47">
        <f>1-Y293</f>
        <v>0.88476966128628687</v>
      </c>
      <c r="V293" s="47">
        <f t="shared" si="23"/>
        <v>0.99998376040713322</v>
      </c>
      <c r="W293" s="47">
        <f t="shared" si="24"/>
        <v>0.99999999985474219</v>
      </c>
      <c r="Y293" s="45">
        <f t="shared" si="25"/>
        <v>0.11523033871371316</v>
      </c>
      <c r="Z293" s="45">
        <f t="shared" si="26"/>
        <v>1.6239592866799238E-5</v>
      </c>
      <c r="AA293" s="45">
        <f t="shared" si="27"/>
        <v>1.4525782246983688E-10</v>
      </c>
    </row>
    <row r="294" spans="20:27" x14ac:dyDescent="0.3">
      <c r="T294">
        <f t="shared" si="28"/>
        <v>216</v>
      </c>
      <c r="U294" s="47">
        <f>1-Y294</f>
        <v>0.88592196467342399</v>
      </c>
      <c r="V294" s="47">
        <f t="shared" si="23"/>
        <v>0.99998457238677652</v>
      </c>
      <c r="W294" s="47">
        <f t="shared" si="24"/>
        <v>0.99999999986926791</v>
      </c>
      <c r="Y294" s="45">
        <f t="shared" si="25"/>
        <v>0.11407803532657602</v>
      </c>
      <c r="Z294" s="45">
        <f t="shared" si="26"/>
        <v>1.5427613223459279E-5</v>
      </c>
      <c r="AA294" s="45">
        <f t="shared" si="27"/>
        <v>1.307320402228532E-10</v>
      </c>
    </row>
    <row r="295" spans="20:27" x14ac:dyDescent="0.3">
      <c r="T295">
        <f t="shared" si="28"/>
        <v>217</v>
      </c>
      <c r="U295" s="47">
        <f>1-Y295</f>
        <v>0.88706274502668969</v>
      </c>
      <c r="V295" s="47">
        <f t="shared" si="23"/>
        <v>0.99998534376743775</v>
      </c>
      <c r="W295" s="47">
        <f t="shared" si="24"/>
        <v>0.99999999988234112</v>
      </c>
      <c r="Y295" s="45">
        <f t="shared" si="25"/>
        <v>0.11293725497331025</v>
      </c>
      <c r="Z295" s="45">
        <f t="shared" si="26"/>
        <v>1.4656232562286311E-5</v>
      </c>
      <c r="AA295" s="45">
        <f t="shared" si="27"/>
        <v>1.1765883620056786E-10</v>
      </c>
    </row>
    <row r="296" spans="20:27" x14ac:dyDescent="0.3">
      <c r="T296">
        <f t="shared" si="28"/>
        <v>218</v>
      </c>
      <c r="U296" s="47">
        <f>1-Y296</f>
        <v>0.8881921175764228</v>
      </c>
      <c r="V296" s="47">
        <f t="shared" si="23"/>
        <v>0.9999860765790658</v>
      </c>
      <c r="W296" s="47">
        <f t="shared" si="24"/>
        <v>0.99999999989410704</v>
      </c>
      <c r="Y296" s="45">
        <f t="shared" si="25"/>
        <v>0.11180788242357716</v>
      </c>
      <c r="Z296" s="45">
        <f t="shared" si="26"/>
        <v>1.3923420934171996E-5</v>
      </c>
      <c r="AA296" s="45">
        <f t="shared" si="27"/>
        <v>1.058929525805111E-10</v>
      </c>
    </row>
    <row r="297" spans="20:27" x14ac:dyDescent="0.3">
      <c r="T297">
        <f t="shared" si="28"/>
        <v>219</v>
      </c>
      <c r="U297" s="47">
        <f>1-Y297</f>
        <v>0.88931019640065867</v>
      </c>
      <c r="V297" s="47">
        <f t="shared" si="23"/>
        <v>0.9999867727501125</v>
      </c>
      <c r="W297" s="47">
        <f t="shared" si="24"/>
        <v>0.99999999990469635</v>
      </c>
      <c r="Y297" s="45">
        <f t="shared" si="25"/>
        <v>0.11068980359934139</v>
      </c>
      <c r="Z297" s="45">
        <f t="shared" si="26"/>
        <v>1.3227249887463397E-5</v>
      </c>
      <c r="AA297" s="45">
        <f t="shared" si="27"/>
        <v>9.5303657322459994E-11</v>
      </c>
    </row>
    <row r="298" spans="20:27" x14ac:dyDescent="0.3">
      <c r="T298">
        <f t="shared" si="28"/>
        <v>220</v>
      </c>
      <c r="U298" s="47">
        <f>1-Y298</f>
        <v>0.89041709443665207</v>
      </c>
      <c r="V298" s="47">
        <f t="shared" si="23"/>
        <v>0.99998743411260693</v>
      </c>
      <c r="W298" s="47">
        <f t="shared" si="24"/>
        <v>0.99999999991422672</v>
      </c>
      <c r="Y298" s="45">
        <f t="shared" si="25"/>
        <v>0.10958290556334796</v>
      </c>
      <c r="Z298" s="45">
        <f t="shared" si="26"/>
        <v>1.2565887393090226E-5</v>
      </c>
      <c r="AA298" s="45">
        <f t="shared" si="27"/>
        <v>8.5773291590214006E-11</v>
      </c>
    </row>
    <row r="299" spans="20:27" x14ac:dyDescent="0.3">
      <c r="T299">
        <f t="shared" si="28"/>
        <v>221</v>
      </c>
      <c r="U299" s="47">
        <f>1-Y299</f>
        <v>0.8915129234922855</v>
      </c>
      <c r="V299" s="47">
        <f t="shared" si="23"/>
        <v>0.99998806240697657</v>
      </c>
      <c r="W299" s="47">
        <f t="shared" si="24"/>
        <v>0.99999999992280408</v>
      </c>
      <c r="Y299" s="45">
        <f t="shared" si="25"/>
        <v>0.10848707650771447</v>
      </c>
      <c r="Z299" s="45">
        <f t="shared" si="26"/>
        <v>1.1937593023435714E-5</v>
      </c>
      <c r="AA299" s="45">
        <f t="shared" si="27"/>
        <v>7.7195962431192604E-11</v>
      </c>
    </row>
    <row r="300" spans="20:27" x14ac:dyDescent="0.3">
      <c r="T300">
        <f t="shared" si="28"/>
        <v>222</v>
      </c>
      <c r="U300" s="47">
        <f>1-Y300</f>
        <v>0.89259779425736263</v>
      </c>
      <c r="V300" s="47">
        <f t="shared" si="23"/>
        <v>0.99998865928662772</v>
      </c>
      <c r="W300" s="47">
        <f t="shared" si="24"/>
        <v>0.99999999993052369</v>
      </c>
      <c r="Y300" s="45">
        <f t="shared" si="25"/>
        <v>0.10740220574263733</v>
      </c>
      <c r="Z300" s="45">
        <f t="shared" si="26"/>
        <v>1.1340713372263926E-5</v>
      </c>
      <c r="AA300" s="45">
        <f t="shared" si="27"/>
        <v>6.947636618807334E-11</v>
      </c>
    </row>
    <row r="301" spans="20:27" x14ac:dyDescent="0.3">
      <c r="T301">
        <f t="shared" si="28"/>
        <v>223</v>
      </c>
      <c r="U301" s="47">
        <f>1-Y301</f>
        <v>0.89367181631478898</v>
      </c>
      <c r="V301" s="47">
        <f t="shared" si="23"/>
        <v>0.99998922632229637</v>
      </c>
      <c r="W301" s="47">
        <f t="shared" si="24"/>
        <v>0.99999999993747124</v>
      </c>
      <c r="Y301" s="45">
        <f t="shared" si="25"/>
        <v>0.10632818368521096</v>
      </c>
      <c r="Z301" s="45">
        <f t="shared" si="26"/>
        <v>1.0773677703650732E-5</v>
      </c>
      <c r="AA301" s="45">
        <f t="shared" si="27"/>
        <v>6.2528729569266007E-11</v>
      </c>
    </row>
    <row r="302" spans="20:27" x14ac:dyDescent="0.3">
      <c r="T302">
        <f t="shared" si="28"/>
        <v>224</v>
      </c>
      <c r="U302" s="47">
        <f>1-Y302</f>
        <v>0.8947350981516411</v>
      </c>
      <c r="V302" s="47">
        <f t="shared" si="23"/>
        <v>0.99998976500618153</v>
      </c>
      <c r="W302" s="47">
        <f t="shared" si="24"/>
        <v>0.99999999994372413</v>
      </c>
      <c r="Y302" s="45">
        <f t="shared" si="25"/>
        <v>0.10526490184835885</v>
      </c>
      <c r="Z302" s="45">
        <f t="shared" si="26"/>
        <v>1.0234993818468196E-5</v>
      </c>
      <c r="AA302" s="45">
        <f t="shared" si="27"/>
        <v>5.6275856612339413E-11</v>
      </c>
    </row>
    <row r="303" spans="20:27" x14ac:dyDescent="0.3">
      <c r="T303">
        <f t="shared" si="28"/>
        <v>225</v>
      </c>
      <c r="U303" s="47">
        <f>1-Y303</f>
        <v>0.89578774717012477</v>
      </c>
      <c r="V303" s="47">
        <f t="shared" si="23"/>
        <v>0.99999027675587249</v>
      </c>
      <c r="W303" s="47">
        <f t="shared" si="24"/>
        <v>0.99999999994935174</v>
      </c>
      <c r="Y303" s="45">
        <f t="shared" si="25"/>
        <v>0.10421225282987526</v>
      </c>
      <c r="Z303" s="45">
        <f t="shared" si="26"/>
        <v>9.723244127544787E-6</v>
      </c>
      <c r="AA303" s="45">
        <f t="shared" si="27"/>
        <v>5.0648270951105475E-11</v>
      </c>
    </row>
    <row r="304" spans="20:27" x14ac:dyDescent="0.3">
      <c r="T304">
        <f t="shared" si="28"/>
        <v>226</v>
      </c>
      <c r="U304" s="47">
        <f>1-Y304</f>
        <v>0.89682986969842349</v>
      </c>
      <c r="V304" s="47">
        <f t="shared" si="23"/>
        <v>0.99999076291807887</v>
      </c>
      <c r="W304" s="47">
        <f t="shared" si="24"/>
        <v>0.99999999995441657</v>
      </c>
      <c r="Y304" s="45">
        <f t="shared" si="25"/>
        <v>0.10317013030157651</v>
      </c>
      <c r="Z304" s="45">
        <f t="shared" si="26"/>
        <v>9.2370819211675474E-6</v>
      </c>
      <c r="AA304" s="45">
        <f t="shared" si="27"/>
        <v>4.5583443855994929E-11</v>
      </c>
    </row>
    <row r="305" spans="20:27" x14ac:dyDescent="0.3">
      <c r="T305">
        <f t="shared" si="28"/>
        <v>227</v>
      </c>
      <c r="U305" s="47">
        <f>1-Y305</f>
        <v>0.89786157100143926</v>
      </c>
      <c r="V305" s="47">
        <f t="shared" si="23"/>
        <v>0.99999122477217484</v>
      </c>
      <c r="W305" s="47">
        <f t="shared" si="24"/>
        <v>0.99999999995897493</v>
      </c>
      <c r="Y305" s="45">
        <f t="shared" si="25"/>
        <v>0.10213842899856074</v>
      </c>
      <c r="Z305" s="45">
        <f t="shared" si="26"/>
        <v>8.7752278251091689E-6</v>
      </c>
      <c r="AA305" s="45">
        <f t="shared" si="27"/>
        <v>4.1025099470395436E-11</v>
      </c>
    </row>
    <row r="306" spans="20:27" x14ac:dyDescent="0.3">
      <c r="T306">
        <f t="shared" si="28"/>
        <v>228</v>
      </c>
      <c r="U306" s="47">
        <f>1-Y306</f>
        <v>0.89888295529142481</v>
      </c>
      <c r="V306" s="47">
        <f t="shared" si="23"/>
        <v>0.99999166353356617</v>
      </c>
      <c r="W306" s="47">
        <f t="shared" si="24"/>
        <v>0.99999999996307742</v>
      </c>
      <c r="Y306" s="45">
        <f t="shared" si="25"/>
        <v>0.10111704470857513</v>
      </c>
      <c r="Z306" s="45">
        <f t="shared" si="26"/>
        <v>8.3364664338537104E-6</v>
      </c>
      <c r="AA306" s="45">
        <f t="shared" si="27"/>
        <v>3.6922589523355896E-11</v>
      </c>
    </row>
    <row r="307" spans="20:27" x14ac:dyDescent="0.3">
      <c r="T307">
        <f t="shared" si="28"/>
        <v>229</v>
      </c>
      <c r="U307" s="47">
        <f>1-Y307</f>
        <v>0.89989412573851058</v>
      </c>
      <c r="V307" s="47">
        <f t="shared" si="23"/>
        <v>0.9999920803568878</v>
      </c>
      <c r="W307" s="47">
        <f t="shared" si="24"/>
        <v>0.99999999996676969</v>
      </c>
      <c r="Y307" s="45">
        <f t="shared" si="25"/>
        <v>0.10010587426148938</v>
      </c>
      <c r="Z307" s="45">
        <f t="shared" si="26"/>
        <v>7.9196431121610253E-6</v>
      </c>
      <c r="AA307" s="45">
        <f t="shared" si="27"/>
        <v>3.323033057102031E-11</v>
      </c>
    </row>
    <row r="308" spans="20:27" x14ac:dyDescent="0.3">
      <c r="T308">
        <f t="shared" si="28"/>
        <v>230</v>
      </c>
      <c r="U308" s="47">
        <f>1-Y308</f>
        <v>0.90089518448112549</v>
      </c>
      <c r="V308" s="47">
        <f t="shared" si="23"/>
        <v>0.99999247633904342</v>
      </c>
      <c r="W308" s="47">
        <f t="shared" si="24"/>
        <v>0.9999999999700927</v>
      </c>
      <c r="Y308" s="45">
        <f t="shared" si="25"/>
        <v>9.9104815518874484E-2</v>
      </c>
      <c r="Z308" s="45">
        <f t="shared" si="26"/>
        <v>7.5236609565529735E-6</v>
      </c>
      <c r="AA308" s="45">
        <f t="shared" si="27"/>
        <v>2.9907297513918274E-11</v>
      </c>
    </row>
    <row r="309" spans="20:27" x14ac:dyDescent="0.3">
      <c r="T309">
        <f t="shared" si="28"/>
        <v>231</v>
      </c>
      <c r="U309" s="47">
        <f>1-Y309</f>
        <v>0.90188623263631429</v>
      </c>
      <c r="V309" s="47">
        <f t="shared" si="23"/>
        <v>0.99999285252209125</v>
      </c>
      <c r="W309" s="47">
        <f t="shared" si="24"/>
        <v>0.99999999997308342</v>
      </c>
      <c r="Y309" s="45">
        <f t="shared" si="25"/>
        <v>9.8113767363685739E-2</v>
      </c>
      <c r="Z309" s="45">
        <f t="shared" si="26"/>
        <v>7.147477908725325E-6</v>
      </c>
      <c r="AA309" s="45">
        <f t="shared" si="27"/>
        <v>2.6916567762526449E-11</v>
      </c>
    </row>
    <row r="310" spans="20:27" x14ac:dyDescent="0.3">
      <c r="T310">
        <f t="shared" si="28"/>
        <v>232</v>
      </c>
      <c r="U310" s="47">
        <f>1-Y310</f>
        <v>0.90286737030995112</v>
      </c>
      <c r="V310" s="47">
        <f t="shared" si="23"/>
        <v>0.99999320989598672</v>
      </c>
      <c r="W310" s="47">
        <f t="shared" si="24"/>
        <v>0.99999999997577504</v>
      </c>
      <c r="Y310" s="45">
        <f t="shared" si="25"/>
        <v>9.7132629690048877E-2</v>
      </c>
      <c r="Z310" s="45">
        <f t="shared" si="26"/>
        <v>6.7901040132890589E-6</v>
      </c>
      <c r="AA310" s="45">
        <f t="shared" si="27"/>
        <v>2.4224910986273803E-11</v>
      </c>
    </row>
    <row r="311" spans="20:27" x14ac:dyDescent="0.3">
      <c r="T311">
        <f t="shared" si="28"/>
        <v>233</v>
      </c>
      <c r="U311" s="47">
        <f>1-Y311</f>
        <v>0.90383869660685168</v>
      </c>
      <c r="V311" s="47">
        <f t="shared" si="23"/>
        <v>0.99999354940118734</v>
      </c>
      <c r="W311" s="47">
        <f t="shared" si="24"/>
        <v>0.99999999997819755</v>
      </c>
      <c r="Y311" s="45">
        <f t="shared" si="25"/>
        <v>9.6161303393148378E-2</v>
      </c>
      <c r="Z311" s="45">
        <f t="shared" si="26"/>
        <v>6.4505988126246055E-6</v>
      </c>
      <c r="AA311" s="45">
        <f t="shared" si="27"/>
        <v>2.1802419887646429E-11</v>
      </c>
    </row>
    <row r="312" spans="20:27" x14ac:dyDescent="0.3">
      <c r="T312">
        <f t="shared" si="28"/>
        <v>234</v>
      </c>
      <c r="U312" s="47">
        <f>1-Y312</f>
        <v>0.90480030964078306</v>
      </c>
      <c r="V312" s="47">
        <f t="shared" si="23"/>
        <v>0.99999387193112799</v>
      </c>
      <c r="W312" s="47">
        <f t="shared" si="24"/>
        <v>0.99999999998037781</v>
      </c>
      <c r="Y312" s="45">
        <f t="shared" si="25"/>
        <v>9.5199690359216896E-2</v>
      </c>
      <c r="Z312" s="45">
        <f t="shared" si="26"/>
        <v>6.1280688719933766E-6</v>
      </c>
      <c r="AA312" s="45">
        <f t="shared" si="27"/>
        <v>1.9622177898881787E-11</v>
      </c>
    </row>
    <row r="313" spans="20:27" x14ac:dyDescent="0.3">
      <c r="T313">
        <f t="shared" si="28"/>
        <v>235</v>
      </c>
      <c r="U313" s="47">
        <f>1-Y313</f>
        <v>0.90575230654437533</v>
      </c>
      <c r="V313" s="47">
        <f t="shared" si="23"/>
        <v>0.9999941783345716</v>
      </c>
      <c r="W313" s="47">
        <f t="shared" si="24"/>
        <v>0.99999999998234002</v>
      </c>
      <c r="Y313" s="45">
        <f t="shared" si="25"/>
        <v>9.4247693455624712E-2</v>
      </c>
      <c r="Z313" s="45">
        <f t="shared" si="26"/>
        <v>5.8216654283937069E-6</v>
      </c>
      <c r="AA313" s="45">
        <f t="shared" si="27"/>
        <v>1.7659960108993608E-11</v>
      </c>
    </row>
    <row r="314" spans="20:27" x14ac:dyDescent="0.3">
      <c r="T314">
        <f t="shared" si="28"/>
        <v>236</v>
      </c>
      <c r="U314" s="47">
        <f>1-Y314</f>
        <v>0.90669478347893151</v>
      </c>
      <c r="V314" s="47">
        <f t="shared" si="23"/>
        <v>0.99999446941784298</v>
      </c>
      <c r="W314" s="47">
        <f t="shared" si="24"/>
        <v>0.99999999998410605</v>
      </c>
      <c r="Y314" s="45">
        <f t="shared" si="25"/>
        <v>9.330521652106849E-2</v>
      </c>
      <c r="Z314" s="45">
        <f t="shared" si="26"/>
        <v>5.5305821569740211E-6</v>
      </c>
      <c r="AA314" s="45">
        <f t="shared" si="27"/>
        <v>1.5893964098094247E-11</v>
      </c>
    </row>
    <row r="315" spans="20:27" x14ac:dyDescent="0.3">
      <c r="T315">
        <f t="shared" si="28"/>
        <v>237</v>
      </c>
      <c r="U315" s="47">
        <f>1-Y315</f>
        <v>0.90762783564414218</v>
      </c>
      <c r="V315" s="47">
        <f t="shared" si="23"/>
        <v>0.99999474594695092</v>
      </c>
      <c r="W315" s="47">
        <f t="shared" si="24"/>
        <v>0.99999999998569544</v>
      </c>
      <c r="Y315" s="45">
        <f t="shared" si="25"/>
        <v>9.237216435585778E-2</v>
      </c>
      <c r="Z315" s="45">
        <f t="shared" si="26"/>
        <v>5.2540530491253199E-6</v>
      </c>
      <c r="AA315" s="45">
        <f t="shared" si="27"/>
        <v>1.4304567688284829E-11</v>
      </c>
    </row>
    <row r="316" spans="20:27" x14ac:dyDescent="0.3">
      <c r="T316">
        <f t="shared" si="28"/>
        <v>238</v>
      </c>
      <c r="U316" s="47">
        <f>1-Y316</f>
        <v>0.90855155728770076</v>
      </c>
      <c r="V316" s="47">
        <f t="shared" si="23"/>
        <v>0.99999500864960333</v>
      </c>
      <c r="W316" s="47">
        <f t="shared" si="24"/>
        <v>0.99999999998712585</v>
      </c>
      <c r="Y316" s="45">
        <f t="shared" si="25"/>
        <v>9.1448442712299211E-2</v>
      </c>
      <c r="Z316" s="45">
        <f t="shared" si="26"/>
        <v>4.9913503966690538E-6</v>
      </c>
      <c r="AA316" s="45">
        <f t="shared" si="27"/>
        <v>1.2874110919456341E-11</v>
      </c>
    </row>
    <row r="317" spans="20:27" x14ac:dyDescent="0.3">
      <c r="T317">
        <f t="shared" si="28"/>
        <v>239</v>
      </c>
      <c r="U317" s="47">
        <f>1-Y317</f>
        <v>0.90946604171482381</v>
      </c>
      <c r="V317" s="47">
        <f t="shared" si="23"/>
        <v>0.99999525821712321</v>
      </c>
      <c r="W317" s="47">
        <f t="shared" si="24"/>
        <v>0.99999999998841327</v>
      </c>
      <c r="Y317" s="45">
        <f t="shared" si="25"/>
        <v>9.0533958285176228E-2</v>
      </c>
      <c r="Z317" s="45">
        <f t="shared" si="26"/>
        <v>4.7417828768356016E-6</v>
      </c>
      <c r="AA317" s="45">
        <f t="shared" si="27"/>
        <v>1.1586699827510709E-11</v>
      </c>
    </row>
    <row r="318" spans="20:27" x14ac:dyDescent="0.3">
      <c r="T318">
        <f t="shared" si="28"/>
        <v>240</v>
      </c>
      <c r="U318" s="47">
        <f>1-Y318</f>
        <v>0.91037138129767559</v>
      </c>
      <c r="V318" s="47">
        <f t="shared" si="23"/>
        <v>0.99999549530626697</v>
      </c>
      <c r="W318" s="47">
        <f t="shared" si="24"/>
        <v>0.99999999998957201</v>
      </c>
      <c r="Y318" s="45">
        <f t="shared" si="25"/>
        <v>8.9628618702324456E-2</v>
      </c>
      <c r="Z318" s="45">
        <f t="shared" si="26"/>
        <v>4.5046937329938212E-6</v>
      </c>
      <c r="AA318" s="45">
        <f t="shared" si="27"/>
        <v>1.0428029844759639E-11</v>
      </c>
    </row>
    <row r="319" spans="20:27" x14ac:dyDescent="0.3">
      <c r="T319">
        <f t="shared" si="28"/>
        <v>241</v>
      </c>
      <c r="U319" s="47">
        <f>1-Y319</f>
        <v>0.91126766748469878</v>
      </c>
      <c r="V319" s="47">
        <f t="shared" si="23"/>
        <v>0.99999572054095365</v>
      </c>
      <c r="W319" s="47">
        <f t="shared" si="24"/>
        <v>0.99999999999061473</v>
      </c>
      <c r="Y319" s="45">
        <f t="shared" si="25"/>
        <v>8.8732332515301215E-2</v>
      </c>
      <c r="Z319" s="45">
        <f t="shared" si="26"/>
        <v>4.2794590463441302E-6</v>
      </c>
      <c r="AA319" s="45">
        <f t="shared" si="27"/>
        <v>9.385226860283676E-12</v>
      </c>
    </row>
    <row r="320" spans="20:27" x14ac:dyDescent="0.3">
      <c r="T320">
        <f t="shared" si="28"/>
        <v>242</v>
      </c>
      <c r="U320" s="47">
        <f>1-Y320</f>
        <v>0.91215499080985185</v>
      </c>
      <c r="V320" s="47">
        <f t="shared" si="23"/>
        <v>0.999995934513906</v>
      </c>
      <c r="W320" s="47">
        <f t="shared" si="24"/>
        <v>0.99999999999155331</v>
      </c>
      <c r="Y320" s="45">
        <f t="shared" si="25"/>
        <v>8.7845009190148204E-2</v>
      </c>
      <c r="Z320" s="45">
        <f t="shared" si="26"/>
        <v>4.0654860940269238E-6</v>
      </c>
      <c r="AA320" s="45">
        <f t="shared" si="27"/>
        <v>8.4467041742553051E-12</v>
      </c>
    </row>
    <row r="321" spans="20:27" x14ac:dyDescent="0.3">
      <c r="T321">
        <f t="shared" si="28"/>
        <v>243</v>
      </c>
      <c r="U321" s="47">
        <f>1-Y321</f>
        <v>0.91303344090175331</v>
      </c>
      <c r="V321" s="47">
        <f t="shared" si="23"/>
        <v>0.99999613778821073</v>
      </c>
      <c r="W321" s="47">
        <f t="shared" si="24"/>
        <v>0.99999999999239797</v>
      </c>
      <c r="Y321" s="45">
        <f t="shared" si="25"/>
        <v>8.6966559098246701E-2</v>
      </c>
      <c r="Z321" s="45">
        <f t="shared" si="26"/>
        <v>3.862211789325577E-6</v>
      </c>
      <c r="AA321" s="45">
        <f t="shared" si="27"/>
        <v>7.6020337568297777E-12</v>
      </c>
    </row>
    <row r="322" spans="20:27" x14ac:dyDescent="0.3">
      <c r="T322">
        <f t="shared" si="28"/>
        <v>244</v>
      </c>
      <c r="U322" s="47">
        <f>1-Y322</f>
        <v>0.91390310649273576</v>
      </c>
      <c r="V322" s="47">
        <f t="shared" si="23"/>
        <v>0.99999633089880013</v>
      </c>
      <c r="W322" s="47">
        <f t="shared" si="24"/>
        <v>0.99999999999315814</v>
      </c>
      <c r="Y322" s="45">
        <f t="shared" si="25"/>
        <v>8.6096893507264252E-2</v>
      </c>
      <c r="Z322" s="45">
        <f t="shared" si="26"/>
        <v>3.6691011998592984E-6</v>
      </c>
      <c r="AA322" s="45">
        <f t="shared" si="27"/>
        <v>6.8418303811468001E-12</v>
      </c>
    </row>
    <row r="323" spans="20:27" x14ac:dyDescent="0.3">
      <c r="T323">
        <f t="shared" si="28"/>
        <v>245</v>
      </c>
      <c r="U323" s="47">
        <f>1-Y323</f>
        <v>0.91476407542780835</v>
      </c>
      <c r="V323" s="47">
        <f t="shared" si="23"/>
        <v>0.99999651435386017</v>
      </c>
      <c r="W323" s="47">
        <f t="shared" si="24"/>
        <v>0.99999999999384237</v>
      </c>
      <c r="Y323" s="45">
        <f t="shared" si="25"/>
        <v>8.5235924572191604E-2</v>
      </c>
      <c r="Z323" s="45">
        <f t="shared" si="26"/>
        <v>3.4856461398663338E-6</v>
      </c>
      <c r="AA323" s="45">
        <f t="shared" si="27"/>
        <v>6.1576473430321215E-12</v>
      </c>
    </row>
    <row r="324" spans="20:27" x14ac:dyDescent="0.3">
      <c r="T324">
        <f t="shared" si="28"/>
        <v>246</v>
      </c>
      <c r="U324" s="47">
        <f>1-Y324</f>
        <v>0.91561643467353027</v>
      </c>
      <c r="V324" s="47">
        <f t="shared" si="23"/>
        <v>0.99999668863616709</v>
      </c>
      <c r="W324" s="47">
        <f t="shared" si="24"/>
        <v>0.9999999999944581</v>
      </c>
      <c r="Y324" s="45">
        <f t="shared" si="25"/>
        <v>8.4383565326469692E-2</v>
      </c>
      <c r="Z324" s="45">
        <f t="shared" si="26"/>
        <v>3.3113638328730164E-6</v>
      </c>
      <c r="AA324" s="45">
        <f t="shared" si="27"/>
        <v>5.5418826087289087E-12</v>
      </c>
    </row>
    <row r="325" spans="20:27" x14ac:dyDescent="0.3">
      <c r="T325">
        <f t="shared" si="28"/>
        <v>247</v>
      </c>
      <c r="U325" s="47">
        <f>1-Y325</f>
        <v>0.916460270326795</v>
      </c>
      <c r="V325" s="47">
        <f t="shared" si="23"/>
        <v>0.9999968542043588</v>
      </c>
      <c r="W325" s="47">
        <f t="shared" si="24"/>
        <v>0.99999999999501232</v>
      </c>
      <c r="Y325" s="45">
        <f t="shared" si="25"/>
        <v>8.3539729673204985E-2</v>
      </c>
      <c r="Z325" s="45">
        <f t="shared" si="26"/>
        <v>3.1457956412293666E-6</v>
      </c>
      <c r="AA325" s="45">
        <f t="shared" si="27"/>
        <v>4.9876943478560179E-12</v>
      </c>
    </row>
    <row r="326" spans="20:27" x14ac:dyDescent="0.3">
      <c r="T326">
        <f t="shared" si="28"/>
        <v>248</v>
      </c>
      <c r="U326" s="47">
        <f>1-Y326</f>
        <v>0.9172956676235271</v>
      </c>
      <c r="V326" s="47">
        <f t="shared" si="23"/>
        <v>0.99999701149414089</v>
      </c>
      <c r="W326" s="47">
        <f t="shared" si="24"/>
        <v>0.99999999999551104</v>
      </c>
      <c r="Y326" s="45">
        <f t="shared" si="25"/>
        <v>8.2704332376472942E-2</v>
      </c>
      <c r="Z326" s="45">
        <f t="shared" si="26"/>
        <v>2.9885058591678981E-6</v>
      </c>
      <c r="AA326" s="45">
        <f t="shared" si="27"/>
        <v>4.488924913070416E-12</v>
      </c>
    </row>
    <row r="327" spans="20:27" x14ac:dyDescent="0.3">
      <c r="T327">
        <f t="shared" si="28"/>
        <v>249</v>
      </c>
      <c r="U327" s="47">
        <f>1-Y327</f>
        <v>0.91812271094729181</v>
      </c>
      <c r="V327" s="47">
        <f t="shared" si="23"/>
        <v>0.9999971609194338</v>
      </c>
      <c r="W327" s="47">
        <f t="shared" si="24"/>
        <v>0.99999999999596001</v>
      </c>
      <c r="Y327" s="45">
        <f t="shared" si="25"/>
        <v>8.1877289052708191E-2</v>
      </c>
      <c r="Z327" s="45">
        <f t="shared" si="26"/>
        <v>2.8390805662095022E-6</v>
      </c>
      <c r="AA327" s="45">
        <f t="shared" si="27"/>
        <v>4.0400324217633746E-12</v>
      </c>
    </row>
    <row r="328" spans="20:27" x14ac:dyDescent="0.3">
      <c r="T328">
        <f t="shared" si="28"/>
        <v>250</v>
      </c>
      <c r="U328" s="47">
        <f>1-Y328</f>
        <v>0.91894148383781893</v>
      </c>
      <c r="V328" s="47">
        <f t="shared" si="23"/>
        <v>0.99999730287346211</v>
      </c>
      <c r="W328" s="47">
        <f t="shared" si="24"/>
        <v>0.99999999999636402</v>
      </c>
      <c r="Y328" s="45">
        <f t="shared" si="25"/>
        <v>8.1058516162181127E-2</v>
      </c>
      <c r="Z328" s="45">
        <f t="shared" si="26"/>
        <v>2.6971265378990281E-6</v>
      </c>
      <c r="AA328" s="45">
        <f t="shared" si="27"/>
        <v>3.6360291795870377E-12</v>
      </c>
    </row>
    <row r="329" spans="20:27" x14ac:dyDescent="0.3">
      <c r="T329">
        <f t="shared" si="28"/>
        <v>251</v>
      </c>
      <c r="U329" s="47">
        <f>1-Y329</f>
        <v>0.91975206899944073</v>
      </c>
      <c r="V329" s="47">
        <f t="shared" si="23"/>
        <v>0.999997437729789</v>
      </c>
      <c r="W329" s="47">
        <f t="shared" si="24"/>
        <v>0.99999999999672762</v>
      </c>
      <c r="Y329" s="45">
        <f t="shared" si="25"/>
        <v>8.0247931000559325E-2</v>
      </c>
      <c r="Z329" s="45">
        <f t="shared" si="26"/>
        <v>2.5622702110040764E-6</v>
      </c>
      <c r="AA329" s="45">
        <f t="shared" si="27"/>
        <v>3.2724262616283341E-12</v>
      </c>
    </row>
    <row r="330" spans="20:27" x14ac:dyDescent="0.3">
      <c r="T330">
        <f t="shared" si="28"/>
        <v>252</v>
      </c>
      <c r="U330" s="47">
        <f>1-Y330</f>
        <v>0.92055454830944627</v>
      </c>
      <c r="V330" s="47">
        <f t="shared" si="23"/>
        <v>0.99999756584329957</v>
      </c>
      <c r="W330" s="47">
        <f t="shared" si="24"/>
        <v>0.9999999999970548</v>
      </c>
      <c r="Y330" s="45">
        <f t="shared" si="25"/>
        <v>7.9445451690553712E-2</v>
      </c>
      <c r="Z330" s="45">
        <f t="shared" si="26"/>
        <v>2.434156700453872E-6</v>
      </c>
      <c r="AA330" s="45">
        <f t="shared" si="27"/>
        <v>2.9451836354655011E-12</v>
      </c>
    </row>
    <row r="331" spans="20:27" x14ac:dyDescent="0.3">
      <c r="T331">
        <f t="shared" si="28"/>
        <v>253</v>
      </c>
      <c r="U331" s="47">
        <f>1-Y331</f>
        <v>0.92134900282635179</v>
      </c>
      <c r="V331" s="47">
        <f t="shared" si="23"/>
        <v>0.99999768755113461</v>
      </c>
      <c r="W331" s="47">
        <f t="shared" si="24"/>
        <v>0.99999999999734934</v>
      </c>
      <c r="Y331" s="45">
        <f t="shared" si="25"/>
        <v>7.8650997173648152E-2</v>
      </c>
      <c r="Z331" s="45">
        <f t="shared" si="26"/>
        <v>2.3124488654311785E-6</v>
      </c>
      <c r="AA331" s="45">
        <f t="shared" si="27"/>
        <v>2.6506652719189511E-12</v>
      </c>
    </row>
    <row r="332" spans="20:27" x14ac:dyDescent="0.3">
      <c r="T332">
        <f t="shared" si="28"/>
        <v>254</v>
      </c>
      <c r="U332" s="47">
        <f>1-Y332</f>
        <v>0.92213551279808825</v>
      </c>
      <c r="V332" s="47">
        <f t="shared" si="23"/>
        <v>0.99999780317357789</v>
      </c>
      <c r="W332" s="47">
        <f t="shared" si="24"/>
        <v>0.99999999999761435</v>
      </c>
      <c r="Y332" s="45">
        <f t="shared" si="25"/>
        <v>7.7864487201911706E-2</v>
      </c>
      <c r="Z332" s="45">
        <f t="shared" si="26"/>
        <v>2.1968264221596198E-6</v>
      </c>
      <c r="AA332" s="45">
        <f t="shared" si="27"/>
        <v>2.3855987447270563E-12</v>
      </c>
    </row>
    <row r="333" spans="20:27" x14ac:dyDescent="0.3">
      <c r="T333">
        <f t="shared" si="28"/>
        <v>255</v>
      </c>
      <c r="U333" s="47">
        <f>1-Y333</f>
        <v>0.92291415767010743</v>
      </c>
      <c r="V333" s="47">
        <f t="shared" si="23"/>
        <v>0.99999791301489893</v>
      </c>
      <c r="W333" s="47">
        <f t="shared" si="24"/>
        <v>0.99999999999785294</v>
      </c>
      <c r="Y333" s="45">
        <f t="shared" si="25"/>
        <v>7.7085842329892587E-2</v>
      </c>
      <c r="Z333" s="45">
        <f t="shared" si="26"/>
        <v>2.0869851010516391E-6</v>
      </c>
      <c r="AA333" s="45">
        <f t="shared" si="27"/>
        <v>2.1470388702543504E-12</v>
      </c>
    </row>
    <row r="334" spans="20:27" x14ac:dyDescent="0.3">
      <c r="T334">
        <f t="shared" si="28"/>
        <v>256</v>
      </c>
      <c r="U334" s="47">
        <f>1-Y334</f>
        <v>0.92368501609340636</v>
      </c>
      <c r="V334" s="47">
        <f t="shared" si="23"/>
        <v>0.99999801736415395</v>
      </c>
      <c r="W334" s="47">
        <f t="shared" si="24"/>
        <v>0.99999999999806766</v>
      </c>
      <c r="Y334" s="45">
        <f t="shared" si="25"/>
        <v>7.6314983906593636E-2</v>
      </c>
      <c r="Z334" s="45">
        <f t="shared" si="26"/>
        <v>1.9826358459990565E-6</v>
      </c>
      <c r="AA334" s="45">
        <f t="shared" si="27"/>
        <v>1.9323349832289153E-12</v>
      </c>
    </row>
    <row r="335" spans="20:27" x14ac:dyDescent="0.3">
      <c r="T335">
        <f t="shared" si="28"/>
        <v>257</v>
      </c>
      <c r="U335" s="47">
        <f>1-Y335</f>
        <v>0.92444816593247225</v>
      </c>
      <c r="V335" s="47">
        <f t="shared" si="23"/>
        <v>0.99999811649594628</v>
      </c>
      <c r="W335" s="47">
        <f t="shared" si="24"/>
        <v>0.99999999999826095</v>
      </c>
      <c r="Y335" s="45">
        <f t="shared" si="25"/>
        <v>7.5551834067527704E-2</v>
      </c>
      <c r="Z335" s="45">
        <f t="shared" si="26"/>
        <v>1.8835040536991035E-6</v>
      </c>
      <c r="AA335" s="45">
        <f t="shared" si="27"/>
        <v>1.7391014849060238E-12</v>
      </c>
    </row>
    <row r="336" spans="20:27" x14ac:dyDescent="0.3">
      <c r="T336">
        <f t="shared" si="28"/>
        <v>258</v>
      </c>
      <c r="U336" s="47">
        <f>1-Y336</f>
        <v>0.92520368427314759</v>
      </c>
      <c r="V336" s="47">
        <f t="shared" ref="V336:V399" si="29">1-Z336</f>
        <v>0.99999821067114902</v>
      </c>
      <c r="W336" s="47">
        <f t="shared" ref="W336:W399" si="30">1-AA336</f>
        <v>0.99999999999843481</v>
      </c>
      <c r="Y336" s="45">
        <f t="shared" ref="Y336:AA399" si="31">$U$76^$T336</f>
        <v>7.4796315726852428E-2</v>
      </c>
      <c r="Z336" s="45">
        <f t="shared" ref="Z336:Z399" si="32">$Z$77^$T336</f>
        <v>1.7893288510141485E-6</v>
      </c>
      <c r="AA336" s="45">
        <f t="shared" ref="AA336:AA399" si="33">$AA$77^$T336</f>
        <v>1.5651913364154215E-12</v>
      </c>
    </row>
    <row r="337" spans="20:27" x14ac:dyDescent="0.3">
      <c r="T337">
        <f t="shared" ref="T337:T400" si="34">T336+1</f>
        <v>259</v>
      </c>
      <c r="U337" s="47">
        <f>1-Y337</f>
        <v>0.92595164743041614</v>
      </c>
      <c r="V337" s="47">
        <f t="shared" si="29"/>
        <v>0.9999983001375915</v>
      </c>
      <c r="W337" s="47">
        <f t="shared" si="30"/>
        <v>0.99999999999859135</v>
      </c>
      <c r="Y337" s="45">
        <f t="shared" si="31"/>
        <v>7.4048352569583892E-2</v>
      </c>
      <c r="Z337" s="45">
        <f t="shared" si="32"/>
        <v>1.6998624084634408E-6</v>
      </c>
      <c r="AA337" s="45">
        <f t="shared" si="33"/>
        <v>1.4086722027738795E-12</v>
      </c>
    </row>
    <row r="338" spans="20:27" x14ac:dyDescent="0.3">
      <c r="T338">
        <f t="shared" si="34"/>
        <v>260</v>
      </c>
      <c r="U338" s="47">
        <f>1-Y338</f>
        <v>0.92669213095611191</v>
      </c>
      <c r="V338" s="47">
        <f t="shared" si="29"/>
        <v>0.99999838513071193</v>
      </c>
      <c r="W338" s="47">
        <f t="shared" si="30"/>
        <v>0.99999999999873224</v>
      </c>
      <c r="Y338" s="45">
        <f t="shared" si="31"/>
        <v>7.3307869043888058E-2</v>
      </c>
      <c r="Z338" s="45">
        <f t="shared" si="32"/>
        <v>1.614869288040269E-6</v>
      </c>
      <c r="AA338" s="45">
        <f t="shared" si="33"/>
        <v>1.2678049824964915E-12</v>
      </c>
    </row>
    <row r="339" spans="20:27" x14ac:dyDescent="0.3">
      <c r="T339">
        <f t="shared" si="34"/>
        <v>261</v>
      </c>
      <c r="U339" s="47">
        <f>1-Y339</f>
        <v>0.92742520964655084</v>
      </c>
      <c r="V339" s="47">
        <f t="shared" si="29"/>
        <v>0.9999984658741764</v>
      </c>
      <c r="W339" s="47">
        <f t="shared" si="30"/>
        <v>0.99999999999885902</v>
      </c>
      <c r="Y339" s="45">
        <f t="shared" si="31"/>
        <v>7.2574790353449173E-2</v>
      </c>
      <c r="Z339" s="45">
        <f t="shared" si="32"/>
        <v>1.5341258236382554E-6</v>
      </c>
      <c r="AA339" s="45">
        <f t="shared" si="33"/>
        <v>1.1410244842468425E-12</v>
      </c>
    </row>
    <row r="340" spans="20:27" x14ac:dyDescent="0.3">
      <c r="T340">
        <f t="shared" si="34"/>
        <v>262</v>
      </c>
      <c r="U340" s="47">
        <f>1-Y340</f>
        <v>0.92815095755008536</v>
      </c>
      <c r="V340" s="47">
        <f t="shared" si="29"/>
        <v>0.9999985425804675</v>
      </c>
      <c r="W340" s="47">
        <f t="shared" si="30"/>
        <v>0.99999999999897304</v>
      </c>
      <c r="Y340" s="45">
        <f t="shared" si="31"/>
        <v>7.1849042449914677E-2</v>
      </c>
      <c r="Z340" s="45">
        <f t="shared" si="32"/>
        <v>1.4574195324563425E-6</v>
      </c>
      <c r="AA340" s="45">
        <f t="shared" si="33"/>
        <v>1.0269220358221582E-12</v>
      </c>
    </row>
    <row r="341" spans="20:27" x14ac:dyDescent="0.3">
      <c r="T341">
        <f t="shared" si="34"/>
        <v>263</v>
      </c>
      <c r="U341" s="47">
        <f>1-Y341</f>
        <v>0.92886944797458448</v>
      </c>
      <c r="V341" s="47">
        <f t="shared" si="29"/>
        <v>0.99999861545144419</v>
      </c>
      <c r="W341" s="47">
        <f t="shared" si="30"/>
        <v>0.99999999999907574</v>
      </c>
      <c r="Y341" s="45">
        <f t="shared" si="31"/>
        <v>7.113055202541553E-2</v>
      </c>
      <c r="Z341" s="45">
        <f t="shared" si="32"/>
        <v>1.3845485558335256E-6</v>
      </c>
      <c r="AA341" s="45">
        <f t="shared" si="33"/>
        <v>9.2422983223994243E-13</v>
      </c>
    </row>
    <row r="342" spans="20:27" x14ac:dyDescent="0.3">
      <c r="T342">
        <f t="shared" si="34"/>
        <v>264</v>
      </c>
      <c r="U342" s="47">
        <f>1-Y342</f>
        <v>0.9295807534948386</v>
      </c>
      <c r="V342" s="47">
        <f t="shared" si="29"/>
        <v>0.99999868467887199</v>
      </c>
      <c r="W342" s="47">
        <f t="shared" si="30"/>
        <v>0.99999999999916822</v>
      </c>
      <c r="Y342" s="45">
        <f t="shared" si="31"/>
        <v>7.0419246505161376E-2</v>
      </c>
      <c r="Z342" s="45">
        <f t="shared" si="32"/>
        <v>1.3153211280418493E-6</v>
      </c>
      <c r="AA342" s="45">
        <f t="shared" si="33"/>
        <v>8.3180684901594827E-13</v>
      </c>
    </row>
    <row r="343" spans="20:27" x14ac:dyDescent="0.3">
      <c r="T343">
        <f t="shared" si="34"/>
        <v>265</v>
      </c>
      <c r="U343" s="47">
        <f>1-Y343</f>
        <v>0.9302849459598902</v>
      </c>
      <c r="V343" s="47">
        <f t="shared" si="29"/>
        <v>0.99999875044492836</v>
      </c>
      <c r="W343" s="47">
        <f t="shared" si="30"/>
        <v>0.99999999999925138</v>
      </c>
      <c r="Y343" s="45">
        <f t="shared" si="31"/>
        <v>6.9715054040109761E-2</v>
      </c>
      <c r="Z343" s="45">
        <f t="shared" si="32"/>
        <v>1.2495550716397568E-6</v>
      </c>
      <c r="AA343" s="45">
        <f t="shared" si="33"/>
        <v>7.4862616411435345E-13</v>
      </c>
    </row>
    <row r="344" spans="20:27" x14ac:dyDescent="0.3">
      <c r="T344">
        <f t="shared" si="34"/>
        <v>266</v>
      </c>
      <c r="U344" s="47">
        <f>1-Y344</f>
        <v>0.93098209650029129</v>
      </c>
      <c r="V344" s="47">
        <f t="shared" si="29"/>
        <v>0.99999881292268189</v>
      </c>
      <c r="W344" s="47">
        <f t="shared" si="30"/>
        <v>0.99999999999932621</v>
      </c>
      <c r="Y344" s="45">
        <f t="shared" si="31"/>
        <v>6.9017903499708655E-2</v>
      </c>
      <c r="Z344" s="45">
        <f t="shared" si="32"/>
        <v>1.187077318057769E-6</v>
      </c>
      <c r="AA344" s="45">
        <f t="shared" si="33"/>
        <v>6.737635477029181E-13</v>
      </c>
    </row>
    <row r="345" spans="20:27" x14ac:dyDescent="0.3">
      <c r="T345">
        <f t="shared" si="34"/>
        <v>267</v>
      </c>
      <c r="U345" s="47">
        <f>1-Y345</f>
        <v>0.93167227553528842</v>
      </c>
      <c r="V345" s="47">
        <f t="shared" si="29"/>
        <v>0.99999887227654782</v>
      </c>
      <c r="W345" s="47">
        <f t="shared" si="30"/>
        <v>0.9999999999993936</v>
      </c>
      <c r="Y345" s="45">
        <f t="shared" si="31"/>
        <v>6.8327724464711567E-2</v>
      </c>
      <c r="Z345" s="45">
        <f t="shared" si="32"/>
        <v>1.1277234521548804E-6</v>
      </c>
      <c r="AA345" s="45">
        <f t="shared" si="33"/>
        <v>6.0638719293262641E-13</v>
      </c>
    </row>
    <row r="346" spans="20:27" x14ac:dyDescent="0.3">
      <c r="T346">
        <f t="shared" si="34"/>
        <v>268</v>
      </c>
      <c r="U346" s="47">
        <f>1-Y346</f>
        <v>0.93235555277993554</v>
      </c>
      <c r="V346" s="47">
        <f t="shared" si="29"/>
        <v>0.99999892866272044</v>
      </c>
      <c r="W346" s="47">
        <f t="shared" si="30"/>
        <v>0.99999999999945421</v>
      </c>
      <c r="Y346" s="45">
        <f t="shared" si="31"/>
        <v>6.7644447220064463E-2</v>
      </c>
      <c r="Z346" s="45">
        <f t="shared" si="32"/>
        <v>1.0713372795471363E-6</v>
      </c>
      <c r="AA346" s="45">
        <f t="shared" si="33"/>
        <v>5.4574847363936372E-13</v>
      </c>
    </row>
    <row r="347" spans="20:27" x14ac:dyDescent="0.3">
      <c r="T347">
        <f t="shared" si="34"/>
        <v>269</v>
      </c>
      <c r="U347" s="47">
        <f>1-Y347</f>
        <v>0.93303199725213615</v>
      </c>
      <c r="V347" s="47">
        <f t="shared" si="29"/>
        <v>0.99999898222958439</v>
      </c>
      <c r="W347" s="47">
        <f t="shared" si="30"/>
        <v>0.99999999999950884</v>
      </c>
      <c r="Y347" s="45">
        <f t="shared" si="31"/>
        <v>6.6968002747863811E-2</v>
      </c>
      <c r="Z347" s="45">
        <f t="shared" si="32"/>
        <v>1.0177704155697795E-6</v>
      </c>
      <c r="AA347" s="45">
        <f t="shared" si="33"/>
        <v>4.9117362627542747E-13</v>
      </c>
    </row>
    <row r="348" spans="20:27" x14ac:dyDescent="0.3">
      <c r="T348">
        <f t="shared" si="34"/>
        <v>270</v>
      </c>
      <c r="U348" s="47">
        <f>1-Y348</f>
        <v>0.93370167727961484</v>
      </c>
      <c r="V348" s="47">
        <f t="shared" si="29"/>
        <v>0.99999903311810523</v>
      </c>
      <c r="W348" s="47">
        <f t="shared" si="30"/>
        <v>0.99999999999955791</v>
      </c>
      <c r="Y348" s="45">
        <f t="shared" si="31"/>
        <v>6.6298322720385175E-2</v>
      </c>
      <c r="Z348" s="45">
        <f t="shared" si="32"/>
        <v>9.6688189479129053E-7</v>
      </c>
      <c r="AA348" s="45">
        <f t="shared" si="33"/>
        <v>4.4205626364788465E-13</v>
      </c>
    </row>
    <row r="349" spans="20:27" x14ac:dyDescent="0.3">
      <c r="T349">
        <f t="shared" si="34"/>
        <v>271</v>
      </c>
      <c r="U349" s="47">
        <f>1-Y349</f>
        <v>0.93436466050681866</v>
      </c>
      <c r="V349" s="47">
        <f t="shared" si="29"/>
        <v>0.99999908146219996</v>
      </c>
      <c r="W349" s="47">
        <f t="shared" si="30"/>
        <v>0.9999999999996021</v>
      </c>
      <c r="Y349" s="45">
        <f t="shared" si="31"/>
        <v>6.5635339493181316E-2</v>
      </c>
      <c r="Z349" s="45">
        <f t="shared" si="32"/>
        <v>9.1853780005172616E-7</v>
      </c>
      <c r="AA349" s="45">
        <f t="shared" si="33"/>
        <v>3.978506372830962E-13</v>
      </c>
    </row>
    <row r="350" spans="20:27" x14ac:dyDescent="0.3">
      <c r="T350">
        <f t="shared" si="34"/>
        <v>272</v>
      </c>
      <c r="U350" s="47">
        <f>1-Y350</f>
        <v>0.93502101390175052</v>
      </c>
      <c r="V350" s="47">
        <f t="shared" si="29"/>
        <v>0.99999912738908991</v>
      </c>
      <c r="W350" s="47">
        <f t="shared" si="30"/>
        <v>0.99999999999964195</v>
      </c>
      <c r="Y350" s="45">
        <f t="shared" si="31"/>
        <v>6.4978986098249508E-2</v>
      </c>
      <c r="Z350" s="45">
        <f t="shared" si="32"/>
        <v>8.7261091004913976E-7</v>
      </c>
      <c r="AA350" s="45">
        <f t="shared" si="33"/>
        <v>3.5806557355478666E-13</v>
      </c>
    </row>
    <row r="351" spans="20:27" x14ac:dyDescent="0.3">
      <c r="T351">
        <f t="shared" si="34"/>
        <v>273</v>
      </c>
      <c r="U351" s="47">
        <f>1-Y351</f>
        <v>0.93567080376273304</v>
      </c>
      <c r="V351" s="47">
        <f t="shared" si="29"/>
        <v>0.99999917101963542</v>
      </c>
      <c r="W351" s="47">
        <f t="shared" si="30"/>
        <v>0.9999999999996777</v>
      </c>
      <c r="Y351" s="45">
        <f t="shared" si="31"/>
        <v>6.4329196237267003E-2</v>
      </c>
      <c r="Z351" s="45">
        <f t="shared" si="32"/>
        <v>8.2898036454668274E-7</v>
      </c>
      <c r="AA351" s="45">
        <f t="shared" si="33"/>
        <v>3.2225901619930797E-13</v>
      </c>
    </row>
    <row r="352" spans="20:27" x14ac:dyDescent="0.3">
      <c r="T352">
        <f t="shared" si="34"/>
        <v>274</v>
      </c>
      <c r="U352" s="47">
        <f>1-Y352</f>
        <v>0.93631409572510571</v>
      </c>
      <c r="V352" s="47">
        <f t="shared" si="29"/>
        <v>0.99999921246865364</v>
      </c>
      <c r="W352" s="47">
        <f t="shared" si="30"/>
        <v>0.99999999999971001</v>
      </c>
      <c r="Y352" s="45">
        <f t="shared" si="31"/>
        <v>6.3685904274894345E-2</v>
      </c>
      <c r="Z352" s="45">
        <f t="shared" si="32"/>
        <v>7.8753134631934865E-7</v>
      </c>
      <c r="AA352" s="45">
        <f t="shared" si="33"/>
        <v>2.9003311457937717E-13</v>
      </c>
    </row>
    <row r="353" spans="20:27" x14ac:dyDescent="0.3">
      <c r="T353">
        <f t="shared" si="34"/>
        <v>275</v>
      </c>
      <c r="U353" s="47">
        <f>1-Y353</f>
        <v>0.93695095476785462</v>
      </c>
      <c r="V353" s="47">
        <f t="shared" si="29"/>
        <v>0.99999925184522098</v>
      </c>
      <c r="W353" s="47">
        <f t="shared" si="30"/>
        <v>0.99999999999973899</v>
      </c>
      <c r="Y353" s="45">
        <f t="shared" si="31"/>
        <v>6.3049045232145384E-2</v>
      </c>
      <c r="Z353" s="45">
        <f t="shared" si="32"/>
        <v>7.4815477900338121E-7</v>
      </c>
      <c r="AA353" s="45">
        <f t="shared" si="33"/>
        <v>2.6102980312143949E-13</v>
      </c>
    </row>
    <row r="354" spans="20:27" x14ac:dyDescent="0.3">
      <c r="T354">
        <f t="shared" si="34"/>
        <v>276</v>
      </c>
      <c r="U354" s="47">
        <f>1-Y354</f>
        <v>0.93758144522017606</v>
      </c>
      <c r="V354" s="47">
        <f t="shared" si="29"/>
        <v>0.99999928925296</v>
      </c>
      <c r="W354" s="47">
        <f t="shared" si="30"/>
        <v>0.99999999999976508</v>
      </c>
      <c r="Y354" s="45">
        <f t="shared" si="31"/>
        <v>6.2418554779823943E-2</v>
      </c>
      <c r="Z354" s="45">
        <f t="shared" si="32"/>
        <v>7.1074704005321208E-7</v>
      </c>
      <c r="AA354" s="45">
        <f t="shared" si="33"/>
        <v>2.3492682280929558E-13</v>
      </c>
    </row>
    <row r="355" spans="20:27" x14ac:dyDescent="0.3">
      <c r="T355">
        <f t="shared" si="34"/>
        <v>277</v>
      </c>
      <c r="U355" s="47">
        <f>1-Y355</f>
        <v>0.93820563076797425</v>
      </c>
      <c r="V355" s="47">
        <f t="shared" si="29"/>
        <v>0.99999932479031195</v>
      </c>
      <c r="W355" s="47">
        <f t="shared" si="30"/>
        <v>0.99999999999978861</v>
      </c>
      <c r="Y355" s="45">
        <f t="shared" si="31"/>
        <v>6.1794369232025699E-2</v>
      </c>
      <c r="Z355" s="45">
        <f t="shared" si="32"/>
        <v>6.7520968805055156E-7</v>
      </c>
      <c r="AA355" s="45">
        <f t="shared" si="33"/>
        <v>2.1143414052836601E-13</v>
      </c>
    </row>
    <row r="356" spans="20:27" x14ac:dyDescent="0.3">
      <c r="T356">
        <f t="shared" si="34"/>
        <v>278</v>
      </c>
      <c r="U356" s="47">
        <f>1-Y356</f>
        <v>0.93882357446029452</v>
      </c>
      <c r="V356" s="47">
        <f t="shared" si="29"/>
        <v>0.99999935855079636</v>
      </c>
      <c r="W356" s="47">
        <f t="shared" si="30"/>
        <v>0.99999999999980971</v>
      </c>
      <c r="Y356" s="45">
        <f t="shared" si="31"/>
        <v>6.117642553970544E-2</v>
      </c>
      <c r="Z356" s="45">
        <f t="shared" si="32"/>
        <v>6.4144920364802392E-7</v>
      </c>
      <c r="AA356" s="45">
        <f t="shared" si="33"/>
        <v>1.9029072647552944E-13</v>
      </c>
    </row>
    <row r="357" spans="20:27" x14ac:dyDescent="0.3">
      <c r="T357">
        <f t="shared" si="34"/>
        <v>279</v>
      </c>
      <c r="U357" s="47">
        <f>1-Y357</f>
        <v>0.93943533871569163</v>
      </c>
      <c r="V357" s="47">
        <f t="shared" si="29"/>
        <v>0.99999939062325649</v>
      </c>
      <c r="W357" s="47">
        <f t="shared" si="30"/>
        <v>0.99999999999982869</v>
      </c>
      <c r="Y357" s="45">
        <f t="shared" si="31"/>
        <v>6.0564661284308388E-2</v>
      </c>
      <c r="Z357" s="45">
        <f t="shared" si="32"/>
        <v>6.0937674346562276E-7</v>
      </c>
      <c r="AA357" s="45">
        <f t="shared" si="33"/>
        <v>1.7126165382797648E-13</v>
      </c>
    </row>
    <row r="358" spans="20:27" x14ac:dyDescent="0.3">
      <c r="T358">
        <f t="shared" si="34"/>
        <v>280</v>
      </c>
      <c r="U358" s="47">
        <f>1-Y358</f>
        <v>0.94004098532853475</v>
      </c>
      <c r="V358" s="47">
        <f t="shared" si="29"/>
        <v>0.99999942109209372</v>
      </c>
      <c r="W358" s="47">
        <f t="shared" si="30"/>
        <v>0.9999999999998459</v>
      </c>
      <c r="Y358" s="45">
        <f t="shared" si="31"/>
        <v>5.9959014671465298E-2</v>
      </c>
      <c r="Z358" s="45">
        <f t="shared" si="32"/>
        <v>5.7890790629234163E-7</v>
      </c>
      <c r="AA358" s="45">
        <f t="shared" si="33"/>
        <v>1.5413548844517884E-13</v>
      </c>
    </row>
    <row r="359" spans="20:27" x14ac:dyDescent="0.3">
      <c r="T359">
        <f t="shared" si="34"/>
        <v>281</v>
      </c>
      <c r="U359" s="47">
        <f>1-Y359</f>
        <v>0.94064057547524937</v>
      </c>
      <c r="V359" s="47">
        <f t="shared" si="29"/>
        <v>0.99999945003748902</v>
      </c>
      <c r="W359" s="47">
        <f t="shared" si="30"/>
        <v>0.99999999999986133</v>
      </c>
      <c r="Y359" s="45">
        <f t="shared" si="31"/>
        <v>5.9359424524750647E-2</v>
      </c>
      <c r="Z359" s="45">
        <f t="shared" si="32"/>
        <v>5.499625109777245E-7</v>
      </c>
      <c r="AA359" s="45">
        <f t="shared" si="33"/>
        <v>1.3872193960066096E-13</v>
      </c>
    </row>
    <row r="360" spans="20:27" x14ac:dyDescent="0.3">
      <c r="T360">
        <f t="shared" si="34"/>
        <v>282</v>
      </c>
      <c r="U360" s="47">
        <f>1-Y360</f>
        <v>0.94123416972049689</v>
      </c>
      <c r="V360" s="47">
        <f t="shared" si="29"/>
        <v>0.99999947753561458</v>
      </c>
      <c r="W360" s="47">
        <f t="shared" si="30"/>
        <v>0.9999999999998751</v>
      </c>
      <c r="Y360" s="45">
        <f t="shared" si="31"/>
        <v>5.8765830279503141E-2</v>
      </c>
      <c r="Z360" s="45">
        <f t="shared" si="32"/>
        <v>5.2246438542883833E-7</v>
      </c>
      <c r="AA360" s="45">
        <f t="shared" si="33"/>
        <v>1.2484974564059487E-13</v>
      </c>
    </row>
    <row r="361" spans="20:27" x14ac:dyDescent="0.3">
      <c r="T361">
        <f t="shared" si="34"/>
        <v>283</v>
      </c>
      <c r="U361" s="47">
        <f>1-Y361</f>
        <v>0.94182182802329184</v>
      </c>
      <c r="V361" s="47">
        <f t="shared" si="29"/>
        <v>0.99999950365883383</v>
      </c>
      <c r="W361" s="47">
        <f t="shared" si="30"/>
        <v>0.99999999999988765</v>
      </c>
      <c r="Y361" s="45">
        <f t="shared" si="31"/>
        <v>5.8178171976708111E-2</v>
      </c>
      <c r="Z361" s="45">
        <f t="shared" si="32"/>
        <v>4.9634116615739635E-7</v>
      </c>
      <c r="AA361" s="45">
        <f t="shared" si="33"/>
        <v>1.1236477107653539E-13</v>
      </c>
    </row>
    <row r="362" spans="20:27" x14ac:dyDescent="0.3">
      <c r="T362">
        <f t="shared" si="34"/>
        <v>284</v>
      </c>
      <c r="U362" s="47">
        <f>1-Y362</f>
        <v>0.94240360974305903</v>
      </c>
      <c r="V362" s="47">
        <f t="shared" si="29"/>
        <v>0.99999952847589213</v>
      </c>
      <c r="W362" s="47">
        <f t="shared" si="30"/>
        <v>0.99999999999989886</v>
      </c>
      <c r="Y362" s="45">
        <f t="shared" si="31"/>
        <v>5.7596390256941021E-2</v>
      </c>
      <c r="Z362" s="45">
        <f t="shared" si="32"/>
        <v>4.715241078495265E-7</v>
      </c>
      <c r="AA362" s="45">
        <f t="shared" si="33"/>
        <v>1.0112829396888186E-13</v>
      </c>
    </row>
    <row r="363" spans="20:27" x14ac:dyDescent="0.3">
      <c r="T363">
        <f t="shared" si="34"/>
        <v>285</v>
      </c>
      <c r="U363" s="47">
        <f>1-Y363</f>
        <v>0.94297957364562834</v>
      </c>
      <c r="V363" s="47">
        <f t="shared" si="29"/>
        <v>0.99999955205209756</v>
      </c>
      <c r="W363" s="47">
        <f t="shared" si="30"/>
        <v>0.99999999999990896</v>
      </c>
      <c r="Y363" s="45">
        <f t="shared" si="31"/>
        <v>5.7020426354371608E-2</v>
      </c>
      <c r="Z363" s="45">
        <f t="shared" si="32"/>
        <v>4.4794790245705019E-7</v>
      </c>
      <c r="AA363" s="45">
        <f t="shared" si="33"/>
        <v>9.1015464571993686E-14</v>
      </c>
    </row>
    <row r="364" spans="20:27" x14ac:dyDescent="0.3">
      <c r="T364">
        <f t="shared" si="34"/>
        <v>286</v>
      </c>
      <c r="U364" s="47">
        <f>1-Y364</f>
        <v>0.94354977790917205</v>
      </c>
      <c r="V364" s="47">
        <f t="shared" si="29"/>
        <v>0.99999957444949261</v>
      </c>
      <c r="W364" s="47">
        <f t="shared" si="30"/>
        <v>0.99999999999991807</v>
      </c>
      <c r="Y364" s="45">
        <f t="shared" si="31"/>
        <v>5.6450222090827902E-2</v>
      </c>
      <c r="Z364" s="45">
        <f t="shared" si="32"/>
        <v>4.2555050733419763E-7</v>
      </c>
      <c r="AA364" s="45">
        <f t="shared" si="33"/>
        <v>8.191391811479431E-14</v>
      </c>
    </row>
    <row r="365" spans="20:27" x14ac:dyDescent="0.3">
      <c r="T365">
        <f t="shared" si="34"/>
        <v>287</v>
      </c>
      <c r="U365" s="47">
        <f>1-Y365</f>
        <v>0.94411428013008036</v>
      </c>
      <c r="V365" s="47">
        <f t="shared" si="29"/>
        <v>0.99999959572701802</v>
      </c>
      <c r="W365" s="47">
        <f t="shared" si="30"/>
        <v>0.99999999999992628</v>
      </c>
      <c r="Y365" s="45">
        <f t="shared" si="31"/>
        <v>5.5885719869919616E-2</v>
      </c>
      <c r="Z365" s="45">
        <f t="shared" si="32"/>
        <v>4.0427298196748783E-7</v>
      </c>
      <c r="AA365" s="45">
        <f t="shared" si="33"/>
        <v>7.3722526303314872E-14</v>
      </c>
    </row>
    <row r="366" spans="20:27" x14ac:dyDescent="0.3">
      <c r="T366">
        <f t="shared" si="34"/>
        <v>288</v>
      </c>
      <c r="U366" s="47">
        <f>1-Y366</f>
        <v>0.94467313732877956</v>
      </c>
      <c r="V366" s="47">
        <f t="shared" si="29"/>
        <v>0.99999961594066711</v>
      </c>
      <c r="W366" s="47">
        <f t="shared" si="30"/>
        <v>0.99999999999993361</v>
      </c>
      <c r="Y366" s="45">
        <f t="shared" si="31"/>
        <v>5.5326862671220417E-2</v>
      </c>
      <c r="Z366" s="45">
        <f t="shared" si="32"/>
        <v>3.8405933286911343E-7</v>
      </c>
      <c r="AA366" s="45">
        <f t="shared" si="33"/>
        <v>6.6350273672983395E-14</v>
      </c>
    </row>
    <row r="367" spans="20:27" x14ac:dyDescent="0.3">
      <c r="T367">
        <f t="shared" si="34"/>
        <v>289</v>
      </c>
      <c r="U367" s="47">
        <f>1-Y367</f>
        <v>0.94522640595549179</v>
      </c>
      <c r="V367" s="47">
        <f t="shared" si="29"/>
        <v>0.99999963514363377</v>
      </c>
      <c r="W367" s="47">
        <f t="shared" si="30"/>
        <v>0.99999999999994027</v>
      </c>
      <c r="Y367" s="45">
        <f t="shared" si="31"/>
        <v>5.4773594044508211E-2</v>
      </c>
      <c r="Z367" s="45">
        <f t="shared" si="32"/>
        <v>3.6485636622565773E-7</v>
      </c>
      <c r="AA367" s="45">
        <f t="shared" si="33"/>
        <v>5.9715246305685059E-14</v>
      </c>
    </row>
    <row r="368" spans="20:27" x14ac:dyDescent="0.3">
      <c r="T368">
        <f t="shared" si="34"/>
        <v>290</v>
      </c>
      <c r="U368" s="47">
        <f>1-Y368</f>
        <v>0.94577414189593689</v>
      </c>
      <c r="V368" s="47">
        <f t="shared" si="29"/>
        <v>0.99999965338645214</v>
      </c>
      <c r="W368" s="47">
        <f t="shared" si="30"/>
        <v>0.99999999999994627</v>
      </c>
      <c r="Y368" s="45">
        <f t="shared" si="31"/>
        <v>5.4225858104063135E-2</v>
      </c>
      <c r="Z368" s="45">
        <f t="shared" si="32"/>
        <v>3.4661354791437488E-7</v>
      </c>
      <c r="AA368" s="45">
        <f t="shared" si="33"/>
        <v>5.3743721675116559E-14</v>
      </c>
    </row>
    <row r="369" spans="20:27" x14ac:dyDescent="0.3">
      <c r="T369">
        <f t="shared" si="34"/>
        <v>291</v>
      </c>
      <c r="U369" s="47">
        <f>1-Y369</f>
        <v>0.94631640047697752</v>
      </c>
      <c r="V369" s="47">
        <f t="shared" si="29"/>
        <v>0.99999967071712947</v>
      </c>
      <c r="W369" s="47">
        <f t="shared" si="30"/>
        <v>0.99999999999995159</v>
      </c>
      <c r="Y369" s="45">
        <f t="shared" si="31"/>
        <v>5.3683599523022499E-2</v>
      </c>
      <c r="Z369" s="45">
        <f t="shared" si="32"/>
        <v>3.2928287051865609E-7</v>
      </c>
      <c r="AA369" s="45">
        <f t="shared" si="33"/>
        <v>4.8369349507604903E-14</v>
      </c>
    </row>
    <row r="370" spans="20:27" x14ac:dyDescent="0.3">
      <c r="T370">
        <f t="shared" si="34"/>
        <v>292</v>
      </c>
      <c r="U370" s="47">
        <f>1-Y370</f>
        <v>0.94685323647220776</v>
      </c>
      <c r="V370" s="47">
        <f t="shared" si="29"/>
        <v>0.99999968718127297</v>
      </c>
      <c r="W370" s="47">
        <f t="shared" si="30"/>
        <v>0.99999999999995648</v>
      </c>
      <c r="Y370" s="45">
        <f t="shared" si="31"/>
        <v>5.3146763527792275E-2</v>
      </c>
      <c r="Z370" s="45">
        <f t="shared" si="32"/>
        <v>3.128187269927233E-7</v>
      </c>
      <c r="AA370" s="45">
        <f t="shared" si="33"/>
        <v>4.3532414556844417E-14</v>
      </c>
    </row>
    <row r="371" spans="20:27" x14ac:dyDescent="0.3">
      <c r="T371">
        <f t="shared" si="34"/>
        <v>293</v>
      </c>
      <c r="U371" s="47">
        <f>1-Y371</f>
        <v>0.94738470410748565</v>
      </c>
      <c r="V371" s="47">
        <f t="shared" si="29"/>
        <v>0.9999997028222094</v>
      </c>
      <c r="W371" s="47">
        <f t="shared" si="30"/>
        <v>0.99999999999996081</v>
      </c>
      <c r="Y371" s="45">
        <f t="shared" si="31"/>
        <v>5.2615295892514354E-2</v>
      </c>
      <c r="Z371" s="45">
        <f t="shared" si="32"/>
        <v>2.9717779064308716E-7</v>
      </c>
      <c r="AA371" s="45">
        <f t="shared" si="33"/>
        <v>3.9179173101159983E-14</v>
      </c>
    </row>
    <row r="372" spans="20:27" x14ac:dyDescent="0.3">
      <c r="T372">
        <f t="shared" si="34"/>
        <v>294</v>
      </c>
      <c r="U372" s="47">
        <f>1-Y372</f>
        <v>0.94791085706641076</v>
      </c>
      <c r="V372" s="47">
        <f t="shared" si="29"/>
        <v>0.99999971768109885</v>
      </c>
      <c r="W372" s="47">
        <f t="shared" si="30"/>
        <v>0.99999999999996469</v>
      </c>
      <c r="Y372" s="45">
        <f t="shared" si="31"/>
        <v>5.2089142933589211E-2</v>
      </c>
      <c r="Z372" s="45">
        <f t="shared" si="32"/>
        <v>2.8231890111093277E-7</v>
      </c>
      <c r="AA372" s="45">
        <f t="shared" si="33"/>
        <v>3.5261255791043981E-14</v>
      </c>
    </row>
    <row r="373" spans="20:27" x14ac:dyDescent="0.3">
      <c r="T373">
        <f t="shared" si="34"/>
        <v>295</v>
      </c>
      <c r="U373" s="47">
        <f>1-Y373</f>
        <v>0.94843174849574674</v>
      </c>
      <c r="V373" s="47">
        <f t="shared" si="29"/>
        <v>0.99999973179704393</v>
      </c>
      <c r="W373" s="47">
        <f t="shared" si="30"/>
        <v>0.99999999999996825</v>
      </c>
      <c r="Y373" s="45">
        <f t="shared" si="31"/>
        <v>5.1568251504253315E-2</v>
      </c>
      <c r="Z373" s="45">
        <f t="shared" si="32"/>
        <v>2.6820295605538617E-7</v>
      </c>
      <c r="AA373" s="45">
        <f t="shared" si="33"/>
        <v>3.1735130211939585E-14</v>
      </c>
    </row>
    <row r="374" spans="20:27" x14ac:dyDescent="0.3">
      <c r="T374">
        <f t="shared" si="34"/>
        <v>296</v>
      </c>
      <c r="U374" s="47">
        <f>1-Y374</f>
        <v>0.94894743101078927</v>
      </c>
      <c r="V374" s="47">
        <f t="shared" si="29"/>
        <v>0.9999997452071917</v>
      </c>
      <c r="W374" s="47">
        <f t="shared" si="30"/>
        <v>0.99999999999997147</v>
      </c>
      <c r="Y374" s="45">
        <f t="shared" si="31"/>
        <v>5.1052568989210775E-2</v>
      </c>
      <c r="Z374" s="45">
        <f t="shared" si="32"/>
        <v>2.5479280825261687E-7</v>
      </c>
      <c r="AA374" s="45">
        <f t="shared" si="33"/>
        <v>2.8561617190745626E-14</v>
      </c>
    </row>
    <row r="375" spans="20:27" x14ac:dyDescent="0.3">
      <c r="T375">
        <f t="shared" si="34"/>
        <v>297</v>
      </c>
      <c r="U375" s="47">
        <f>1-Y375</f>
        <v>0.94945795670068134</v>
      </c>
      <c r="V375" s="47">
        <f t="shared" si="29"/>
        <v>0.99999975794683216</v>
      </c>
      <c r="W375" s="47">
        <f t="shared" si="30"/>
        <v>0.99999999999997424</v>
      </c>
      <c r="Y375" s="45">
        <f t="shared" si="31"/>
        <v>5.0542043299318669E-2</v>
      </c>
      <c r="Z375" s="45">
        <f t="shared" si="32"/>
        <v>2.4205316783998598E-7</v>
      </c>
      <c r="AA375" s="45">
        <f t="shared" si="33"/>
        <v>2.5705455471671064E-14</v>
      </c>
    </row>
    <row r="376" spans="20:27" x14ac:dyDescent="0.3">
      <c r="T376">
        <f t="shared" si="34"/>
        <v>298</v>
      </c>
      <c r="U376" s="47">
        <f>1-Y376</f>
        <v>0.94996337713367451</v>
      </c>
      <c r="V376" s="47">
        <f t="shared" si="29"/>
        <v>0.99999977004949059</v>
      </c>
      <c r="W376" s="47">
        <f t="shared" si="30"/>
        <v>0.99999999999997691</v>
      </c>
      <c r="Y376" s="45">
        <f t="shared" si="31"/>
        <v>5.0036622866325479E-2</v>
      </c>
      <c r="Z376" s="45">
        <f t="shared" si="32"/>
        <v>2.2995050944798674E-7</v>
      </c>
      <c r="AA376" s="45">
        <f t="shared" si="33"/>
        <v>2.3134909924503958E-14</v>
      </c>
    </row>
    <row r="377" spans="20:27" x14ac:dyDescent="0.3">
      <c r="T377">
        <f t="shared" si="34"/>
        <v>299</v>
      </c>
      <c r="U377" s="47">
        <f>1-Y377</f>
        <v>0.95046374336233774</v>
      </c>
      <c r="V377" s="47">
        <f t="shared" si="29"/>
        <v>0.99999978154701608</v>
      </c>
      <c r="W377" s="47">
        <f t="shared" si="30"/>
        <v>0.99999999999997913</v>
      </c>
      <c r="Y377" s="45">
        <f t="shared" si="31"/>
        <v>4.9536256637662222E-2</v>
      </c>
      <c r="Z377" s="45">
        <f t="shared" si="32"/>
        <v>2.1845298397558734E-7</v>
      </c>
      <c r="AA377" s="45">
        <f t="shared" si="33"/>
        <v>2.0821418932053564E-14</v>
      </c>
    </row>
    <row r="378" spans="20:27" x14ac:dyDescent="0.3">
      <c r="T378">
        <f t="shared" si="34"/>
        <v>300</v>
      </c>
      <c r="U378" s="47">
        <f>1-Y378</f>
        <v>0.95095910592871435</v>
      </c>
      <c r="V378" s="47">
        <f t="shared" si="29"/>
        <v>0.99999979246966519</v>
      </c>
      <c r="W378" s="47">
        <f t="shared" si="30"/>
        <v>0.99999999999998124</v>
      </c>
      <c r="Y378" s="45">
        <f t="shared" si="31"/>
        <v>4.9040894071285611E-2</v>
      </c>
      <c r="Z378" s="45">
        <f t="shared" si="32"/>
        <v>2.0753033477680796E-7</v>
      </c>
      <c r="AA378" s="45">
        <f t="shared" si="33"/>
        <v>1.8739277038848211E-14</v>
      </c>
    </row>
    <row r="379" spans="20:27" x14ac:dyDescent="0.3">
      <c r="U379" s="47"/>
      <c r="V379" s="47"/>
      <c r="W379" s="47"/>
      <c r="Y379" s="45">
        <f t="shared" si="31"/>
        <v>1</v>
      </c>
      <c r="Z379" s="45">
        <f t="shared" si="32"/>
        <v>1</v>
      </c>
      <c r="AA379" s="45">
        <f t="shared" si="33"/>
        <v>1</v>
      </c>
    </row>
    <row r="380" spans="20:27" x14ac:dyDescent="0.3">
      <c r="U380" s="47"/>
      <c r="V380" s="47"/>
      <c r="W380" s="47"/>
      <c r="Y380" s="45">
        <f t="shared" si="31"/>
        <v>1</v>
      </c>
      <c r="Z380" s="45">
        <f t="shared" si="32"/>
        <v>1</v>
      </c>
      <c r="AA380" s="45">
        <f t="shared" si="33"/>
        <v>1</v>
      </c>
    </row>
    <row r="381" spans="20:27" x14ac:dyDescent="0.3">
      <c r="U381" s="47"/>
      <c r="V381" s="47"/>
      <c r="W381" s="47"/>
      <c r="Y381" s="45">
        <f t="shared" si="31"/>
        <v>1</v>
      </c>
      <c r="Z381" s="45">
        <f t="shared" si="32"/>
        <v>1</v>
      </c>
      <c r="AA381" s="45">
        <f t="shared" si="33"/>
        <v>1</v>
      </c>
    </row>
    <row r="382" spans="20:27" x14ac:dyDescent="0.3">
      <c r="U382" s="47"/>
      <c r="V382" s="47"/>
      <c r="W382" s="47"/>
      <c r="Y382" s="45">
        <f t="shared" si="31"/>
        <v>1</v>
      </c>
      <c r="Z382" s="45">
        <f t="shared" si="32"/>
        <v>1</v>
      </c>
      <c r="AA382" s="45">
        <f t="shared" si="33"/>
        <v>1</v>
      </c>
    </row>
    <row r="383" spans="20:27" x14ac:dyDescent="0.3">
      <c r="U383" s="47"/>
      <c r="V383" s="47"/>
      <c r="W383" s="47"/>
      <c r="Y383" s="45">
        <f t="shared" si="31"/>
        <v>1</v>
      </c>
      <c r="Z383" s="45">
        <f t="shared" si="32"/>
        <v>1</v>
      </c>
      <c r="AA383" s="45">
        <f t="shared" si="33"/>
        <v>1</v>
      </c>
    </row>
    <row r="384" spans="20:27" x14ac:dyDescent="0.3">
      <c r="U384" s="47"/>
      <c r="V384" s="47"/>
      <c r="W384" s="47"/>
      <c r="Y384" s="45">
        <f t="shared" si="31"/>
        <v>1</v>
      </c>
      <c r="Z384" s="45">
        <f t="shared" si="32"/>
        <v>1</v>
      </c>
      <c r="AA384" s="45">
        <f t="shared" si="33"/>
        <v>1</v>
      </c>
    </row>
    <row r="385" spans="21:27" x14ac:dyDescent="0.3">
      <c r="U385" s="47"/>
      <c r="V385" s="47"/>
      <c r="W385" s="47"/>
      <c r="Y385" s="45">
        <f t="shared" si="31"/>
        <v>1</v>
      </c>
      <c r="Z385" s="45">
        <f t="shared" si="32"/>
        <v>1</v>
      </c>
      <c r="AA385" s="45">
        <f t="shared" si="33"/>
        <v>1</v>
      </c>
    </row>
    <row r="386" spans="21:27" x14ac:dyDescent="0.3">
      <c r="U386" s="47"/>
      <c r="V386" s="47"/>
      <c r="W386" s="47"/>
      <c r="Y386" s="45">
        <f t="shared" si="31"/>
        <v>1</v>
      </c>
      <c r="Z386" s="45">
        <f t="shared" si="32"/>
        <v>1</v>
      </c>
      <c r="AA386" s="45">
        <f t="shared" si="33"/>
        <v>1</v>
      </c>
    </row>
    <row r="387" spans="21:27" x14ac:dyDescent="0.3">
      <c r="U387" s="47"/>
      <c r="V387" s="47"/>
      <c r="W387" s="47"/>
      <c r="Y387" s="45">
        <f t="shared" si="31"/>
        <v>1</v>
      </c>
      <c r="Z387" s="45">
        <f t="shared" si="32"/>
        <v>1</v>
      </c>
      <c r="AA387" s="45">
        <f t="shared" si="33"/>
        <v>1</v>
      </c>
    </row>
    <row r="388" spans="21:27" x14ac:dyDescent="0.3">
      <c r="U388" s="47"/>
      <c r="V388" s="47"/>
      <c r="W388" s="47"/>
      <c r="Y388" s="45">
        <f t="shared" si="31"/>
        <v>1</v>
      </c>
      <c r="Z388" s="45">
        <f t="shared" si="32"/>
        <v>1</v>
      </c>
      <c r="AA388" s="45">
        <f t="shared" si="33"/>
        <v>1</v>
      </c>
    </row>
    <row r="389" spans="21:27" x14ac:dyDescent="0.3">
      <c r="U389" s="47"/>
      <c r="V389" s="47"/>
      <c r="W389" s="47"/>
      <c r="Y389" s="45">
        <f t="shared" si="31"/>
        <v>1</v>
      </c>
      <c r="Z389" s="45">
        <f t="shared" si="32"/>
        <v>1</v>
      </c>
      <c r="AA389" s="45">
        <f t="shared" si="33"/>
        <v>1</v>
      </c>
    </row>
    <row r="390" spans="21:27" x14ac:dyDescent="0.3">
      <c r="U390" s="47"/>
      <c r="V390" s="47"/>
      <c r="W390" s="47"/>
      <c r="Y390" s="45">
        <f t="shared" si="31"/>
        <v>1</v>
      </c>
      <c r="Z390" s="45">
        <f t="shared" si="32"/>
        <v>1</v>
      </c>
      <c r="AA390" s="45">
        <f t="shared" si="33"/>
        <v>1</v>
      </c>
    </row>
    <row r="391" spans="21:27" x14ac:dyDescent="0.3">
      <c r="U391" s="47"/>
      <c r="V391" s="47"/>
      <c r="W391" s="47"/>
      <c r="Y391" s="45">
        <f t="shared" si="31"/>
        <v>1</v>
      </c>
      <c r="Z391" s="45">
        <f t="shared" si="32"/>
        <v>1</v>
      </c>
      <c r="AA391" s="45">
        <f t="shared" si="33"/>
        <v>1</v>
      </c>
    </row>
    <row r="392" spans="21:27" x14ac:dyDescent="0.3">
      <c r="U392" s="47"/>
      <c r="V392" s="47"/>
      <c r="W392" s="47"/>
      <c r="Y392" s="45">
        <f t="shared" si="31"/>
        <v>1</v>
      </c>
      <c r="Z392" s="45">
        <f t="shared" si="32"/>
        <v>1</v>
      </c>
      <c r="AA392" s="45">
        <f t="shared" si="33"/>
        <v>1</v>
      </c>
    </row>
    <row r="393" spans="21:27" x14ac:dyDescent="0.3">
      <c r="U393" s="47"/>
      <c r="V393" s="47"/>
      <c r="W393" s="47"/>
      <c r="Y393" s="45">
        <f t="shared" si="31"/>
        <v>1</v>
      </c>
      <c r="Z393" s="45">
        <f t="shared" si="32"/>
        <v>1</v>
      </c>
      <c r="AA393" s="45">
        <f t="shared" si="33"/>
        <v>1</v>
      </c>
    </row>
    <row r="394" spans="21:27" x14ac:dyDescent="0.3">
      <c r="U394" s="47"/>
      <c r="V394" s="47"/>
      <c r="W394" s="47"/>
      <c r="Y394" s="45">
        <f t="shared" si="31"/>
        <v>1</v>
      </c>
      <c r="Z394" s="45">
        <f t="shared" si="32"/>
        <v>1</v>
      </c>
      <c r="AA394" s="45">
        <f t="shared" si="33"/>
        <v>1</v>
      </c>
    </row>
    <row r="395" spans="21:27" x14ac:dyDescent="0.3">
      <c r="U395" s="47"/>
      <c r="V395" s="47"/>
      <c r="W395" s="47"/>
      <c r="Y395" s="45">
        <f t="shared" si="31"/>
        <v>1</v>
      </c>
      <c r="Z395" s="45">
        <f t="shared" si="32"/>
        <v>1</v>
      </c>
      <c r="AA395" s="45">
        <f t="shared" si="33"/>
        <v>1</v>
      </c>
    </row>
    <row r="396" spans="21:27" x14ac:dyDescent="0.3">
      <c r="U396" s="47"/>
      <c r="V396" s="47"/>
      <c r="W396" s="47"/>
      <c r="Y396" s="45">
        <f t="shared" si="31"/>
        <v>1</v>
      </c>
      <c r="Z396" s="45">
        <f t="shared" si="32"/>
        <v>1</v>
      </c>
      <c r="AA396" s="45">
        <f t="shared" si="33"/>
        <v>1</v>
      </c>
    </row>
    <row r="397" spans="21:27" x14ac:dyDescent="0.3">
      <c r="U397" s="47"/>
      <c r="V397" s="47"/>
      <c r="W397" s="47"/>
      <c r="Y397" s="45">
        <f t="shared" si="31"/>
        <v>1</v>
      </c>
      <c r="Z397" s="45">
        <f t="shared" si="32"/>
        <v>1</v>
      </c>
      <c r="AA397" s="45">
        <f t="shared" si="33"/>
        <v>1</v>
      </c>
    </row>
    <row r="398" spans="21:27" x14ac:dyDescent="0.3">
      <c r="U398" s="47"/>
      <c r="V398" s="47"/>
      <c r="W398" s="47"/>
      <c r="Y398" s="45">
        <f t="shared" si="31"/>
        <v>1</v>
      </c>
      <c r="Z398" s="45">
        <f t="shared" si="32"/>
        <v>1</v>
      </c>
      <c r="AA398" s="45">
        <f t="shared" si="33"/>
        <v>1</v>
      </c>
    </row>
    <row r="399" spans="21:27" x14ac:dyDescent="0.3">
      <c r="U399" s="47"/>
      <c r="V399" s="47"/>
      <c r="W399" s="47"/>
      <c r="Y399" s="45">
        <f t="shared" si="31"/>
        <v>1</v>
      </c>
      <c r="Z399" s="45">
        <f t="shared" si="32"/>
        <v>1</v>
      </c>
      <c r="AA399" s="45">
        <f t="shared" si="33"/>
        <v>1</v>
      </c>
    </row>
    <row r="400" spans="21:27" x14ac:dyDescent="0.3">
      <c r="U400" s="47"/>
      <c r="V400" s="47"/>
      <c r="W400" s="47"/>
      <c r="Y400" s="45">
        <f t="shared" ref="Y400:AA400" si="35">$U$76^$T400</f>
        <v>1</v>
      </c>
      <c r="Z400" s="45">
        <f t="shared" ref="Z400" si="36">$Z$77^$T400</f>
        <v>1</v>
      </c>
      <c r="AA400" s="45">
        <f t="shared" ref="AA400" si="37">$AA$77^$T400</f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7B26-06E3-4D1F-840E-6B39D15B2B31}">
  <dimension ref="C2:K2"/>
  <sheetViews>
    <sheetView topLeftCell="A3" workbookViewId="0">
      <selection activeCell="B24" sqref="B24"/>
    </sheetView>
  </sheetViews>
  <sheetFormatPr defaultRowHeight="14.4" x14ac:dyDescent="0.3"/>
  <sheetData>
    <row r="2" spans="3:11" x14ac:dyDescent="0.3">
      <c r="C2" s="16" t="s">
        <v>52</v>
      </c>
      <c r="K2" t="s">
        <v>53</v>
      </c>
    </row>
  </sheetData>
  <hyperlinks>
    <hyperlink ref="C2" r:id="rId1" location="exemple" xr:uid="{76814DC8-4D73-4482-BD3B-C780EB2CF56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8431-2DAE-4568-A2E1-17BD559F84FE}">
  <dimension ref="B2:L5"/>
  <sheetViews>
    <sheetView workbookViewId="0">
      <selection activeCell="L5" sqref="L5"/>
    </sheetView>
  </sheetViews>
  <sheetFormatPr defaultRowHeight="14.4" x14ac:dyDescent="0.3"/>
  <cols>
    <col min="12" max="12" width="23" customWidth="1"/>
  </cols>
  <sheetData>
    <row r="2" spans="2:12" x14ac:dyDescent="0.3">
      <c r="B2" t="s">
        <v>68</v>
      </c>
      <c r="D2" s="5" t="s">
        <v>67</v>
      </c>
      <c r="E2" s="5" t="s">
        <v>66</v>
      </c>
      <c r="G2" t="s">
        <v>65</v>
      </c>
    </row>
    <row r="3" spans="2:12" x14ac:dyDescent="0.3">
      <c r="D3" s="5">
        <v>100</v>
      </c>
      <c r="E3" s="5">
        <v>15</v>
      </c>
      <c r="G3" t="s">
        <v>64</v>
      </c>
      <c r="H3">
        <v>1.25</v>
      </c>
      <c r="J3" t="s">
        <v>63</v>
      </c>
      <c r="K3" t="s">
        <v>62</v>
      </c>
      <c r="L3" t="s">
        <v>61</v>
      </c>
    </row>
    <row r="4" spans="2:12" x14ac:dyDescent="0.3">
      <c r="E4" t="s">
        <v>60</v>
      </c>
      <c r="F4" t="s">
        <v>59</v>
      </c>
    </row>
    <row r="5" spans="2:12" x14ac:dyDescent="0.3">
      <c r="B5" t="s">
        <v>58</v>
      </c>
      <c r="E5">
        <f>SQRT(2*PI())*E3</f>
        <v>37.599424119465006</v>
      </c>
      <c r="F5">
        <f>1/E5</f>
        <v>2.6596152026762181E-2</v>
      </c>
      <c r="H5">
        <f>((H3-D3)/E3)^2</f>
        <v>43.340277777777771</v>
      </c>
      <c r="I5">
        <f>H5/-2</f>
        <v>-21.670138888888886</v>
      </c>
      <c r="J5">
        <f>EXP(1)</f>
        <v>2.7182818284590451</v>
      </c>
      <c r="K5">
        <f>J5^I5</f>
        <v>3.8795223525783966E-10</v>
      </c>
      <c r="L5" s="17">
        <f>F5*K5</f>
        <v>1.0318036628039711E-11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DA5A-8985-428C-A74B-2DF98ED01131}">
  <dimension ref="B2:I20"/>
  <sheetViews>
    <sheetView workbookViewId="0">
      <selection activeCell="B19" sqref="B19:C19"/>
    </sheetView>
  </sheetViews>
  <sheetFormatPr defaultRowHeight="14.4" x14ac:dyDescent="0.3"/>
  <cols>
    <col min="3" max="3" width="11.88671875" bestFit="1" customWidth="1"/>
  </cols>
  <sheetData>
    <row r="2" spans="2:9" x14ac:dyDescent="0.3">
      <c r="B2" t="s">
        <v>54</v>
      </c>
    </row>
    <row r="3" spans="2:9" x14ac:dyDescent="0.3">
      <c r="B3" t="s">
        <v>57</v>
      </c>
    </row>
    <row r="4" spans="2:9" x14ac:dyDescent="0.3">
      <c r="B4" t="s">
        <v>56</v>
      </c>
    </row>
    <row r="5" spans="2:9" x14ac:dyDescent="0.3">
      <c r="C5" s="2"/>
    </row>
    <row r="6" spans="2:9" x14ac:dyDescent="0.3">
      <c r="B6">
        <v>0.85</v>
      </c>
      <c r="C6">
        <f>B6</f>
        <v>0.85</v>
      </c>
    </row>
    <row r="7" spans="2:9" x14ac:dyDescent="0.3">
      <c r="B7">
        <v>0.85</v>
      </c>
      <c r="C7" s="12">
        <f>C6*B7</f>
        <v>0.72249999999999992</v>
      </c>
      <c r="D7" s="9"/>
    </row>
    <row r="8" spans="2:9" x14ac:dyDescent="0.3">
      <c r="B8">
        <v>0.85</v>
      </c>
      <c r="C8" s="12">
        <f t="shared" ref="C8:C15" si="0">C7*B8</f>
        <v>0.61412499999999992</v>
      </c>
    </row>
    <row r="9" spans="2:9" x14ac:dyDescent="0.3">
      <c r="B9">
        <v>0.85</v>
      </c>
      <c r="C9" s="12">
        <f t="shared" si="0"/>
        <v>0.52200624999999989</v>
      </c>
      <c r="E9" s="14"/>
    </row>
    <row r="10" spans="2:9" x14ac:dyDescent="0.3">
      <c r="B10">
        <v>0.85</v>
      </c>
      <c r="C10" s="12">
        <f t="shared" si="0"/>
        <v>0.44370531249999989</v>
      </c>
      <c r="H10" s="9"/>
      <c r="I10" s="9"/>
    </row>
    <row r="11" spans="2:9" x14ac:dyDescent="0.3">
      <c r="B11">
        <v>0.85</v>
      </c>
      <c r="C11" s="12">
        <f t="shared" si="0"/>
        <v>0.37714951562499988</v>
      </c>
      <c r="H11" s="9"/>
      <c r="I11" s="9"/>
    </row>
    <row r="12" spans="2:9" x14ac:dyDescent="0.3">
      <c r="B12">
        <v>0.85</v>
      </c>
      <c r="C12" s="12">
        <f t="shared" si="0"/>
        <v>0.32057708828124987</v>
      </c>
      <c r="H12" s="9"/>
      <c r="I12" s="9"/>
    </row>
    <row r="13" spans="2:9" x14ac:dyDescent="0.3">
      <c r="B13">
        <v>0.85</v>
      </c>
      <c r="C13" s="12">
        <f t="shared" si="0"/>
        <v>0.2724905250390624</v>
      </c>
      <c r="H13" s="9"/>
      <c r="I13" s="9"/>
    </row>
    <row r="14" spans="2:9" x14ac:dyDescent="0.3">
      <c r="B14">
        <v>0.85</v>
      </c>
      <c r="C14" s="12">
        <f t="shared" si="0"/>
        <v>0.23161694628320303</v>
      </c>
      <c r="H14" s="9"/>
      <c r="I14" s="9"/>
    </row>
    <row r="15" spans="2:9" x14ac:dyDescent="0.3">
      <c r="B15">
        <v>0.85</v>
      </c>
      <c r="C15" s="12">
        <f t="shared" si="0"/>
        <v>0.19687440434072256</v>
      </c>
      <c r="H15" s="9"/>
      <c r="I15" s="9"/>
    </row>
    <row r="16" spans="2:9" x14ac:dyDescent="0.3">
      <c r="B16">
        <v>0.85</v>
      </c>
      <c r="C16" s="12">
        <f t="shared" ref="C16:C18" si="1">C15*B16</f>
        <v>0.16734324368961417</v>
      </c>
      <c r="H16" s="9"/>
      <c r="I16" s="9"/>
    </row>
    <row r="17" spans="2:9" x14ac:dyDescent="0.3">
      <c r="B17">
        <v>0.85</v>
      </c>
      <c r="C17" s="12">
        <f t="shared" si="1"/>
        <v>0.14224175713617204</v>
      </c>
      <c r="H17" s="9"/>
      <c r="I17" s="9"/>
    </row>
    <row r="18" spans="2:9" x14ac:dyDescent="0.3">
      <c r="B18">
        <v>0.85</v>
      </c>
      <c r="C18" s="12">
        <f t="shared" si="1"/>
        <v>0.12090549356574623</v>
      </c>
      <c r="H18" s="9"/>
      <c r="I18" s="9"/>
    </row>
    <row r="19" spans="2:9" x14ac:dyDescent="0.3">
      <c r="B19">
        <v>0.85</v>
      </c>
      <c r="C19" s="12">
        <f t="shared" ref="C19" si="2">C18*B19</f>
        <v>0.10276966953088429</v>
      </c>
      <c r="H19" s="9"/>
      <c r="I19" s="9"/>
    </row>
    <row r="20" spans="2:9" x14ac:dyDescent="0.3">
      <c r="H20" s="9"/>
      <c r="I20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7A6C-1C3D-4618-9210-05AA12FC341A}">
  <dimension ref="D1:T208"/>
  <sheetViews>
    <sheetView zoomScale="51" workbookViewId="0">
      <selection activeCell="AN22" sqref="AN22"/>
    </sheetView>
  </sheetViews>
  <sheetFormatPr defaultRowHeight="14.4" x14ac:dyDescent="0.3"/>
  <cols>
    <col min="10" max="10" width="12" bestFit="1" customWidth="1"/>
    <col min="12" max="12" width="10.33203125" bestFit="1" customWidth="1"/>
    <col min="19" max="19" width="15.6640625" customWidth="1"/>
  </cols>
  <sheetData>
    <row r="1" spans="4:20" x14ac:dyDescent="0.3">
      <c r="G1" t="s">
        <v>74</v>
      </c>
      <c r="H1" t="s">
        <v>75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P1" t="s">
        <v>83</v>
      </c>
      <c r="Q1" t="s">
        <v>84</v>
      </c>
    </row>
    <row r="2" spans="4:20" x14ac:dyDescent="0.3">
      <c r="G2">
        <f>AVERAGE(D5:D208)</f>
        <v>156.23529411764707</v>
      </c>
      <c r="H2">
        <f>AVERAGE(E5:E208)</f>
        <v>15.514705882352942</v>
      </c>
      <c r="J2" s="9">
        <f>SUM(G5:G208)</f>
        <v>3.6834535421803594E-11</v>
      </c>
      <c r="K2" s="9">
        <f>SUM(H5:H208)</f>
        <v>1.6342482922482304E-12</v>
      </c>
      <c r="L2" s="24">
        <f>SUM(I5:I208)</f>
        <v>53153.294117647041</v>
      </c>
      <c r="M2">
        <f>SUM(J5:J208)</f>
        <v>1552476.7058823544</v>
      </c>
      <c r="N2">
        <f>SUM(K5:K208)</f>
        <v>6000.955882352946</v>
      </c>
      <c r="P2">
        <f>SQRT(M2)</f>
        <v>1245.9842317952321</v>
      </c>
      <c r="Q2">
        <f>SQRT(N2)</f>
        <v>77.465836872475251</v>
      </c>
      <c r="S2" t="s">
        <v>85</v>
      </c>
      <c r="T2" s="25">
        <f>L2</f>
        <v>53153.294117647041</v>
      </c>
    </row>
    <row r="3" spans="4:20" x14ac:dyDescent="0.3">
      <c r="D3" t="s">
        <v>76</v>
      </c>
      <c r="E3" t="s">
        <v>77</v>
      </c>
      <c r="S3" t="s">
        <v>86</v>
      </c>
      <c r="T3">
        <f>P2*Q2</f>
        <v>96521.211245925835</v>
      </c>
    </row>
    <row r="4" spans="4:20" x14ac:dyDescent="0.3">
      <c r="D4" t="s">
        <v>72</v>
      </c>
      <c r="E4" t="s">
        <v>73</v>
      </c>
      <c r="I4" t="s">
        <v>80</v>
      </c>
      <c r="S4" t="s">
        <v>87</v>
      </c>
      <c r="T4" s="10">
        <f>T2/T3</f>
        <v>0.55069029316486784</v>
      </c>
    </row>
    <row r="5" spans="4:20" x14ac:dyDescent="0.3">
      <c r="D5">
        <v>0</v>
      </c>
      <c r="E5">
        <v>5</v>
      </c>
      <c r="G5">
        <f t="shared" ref="G5:G68" si="0">D5-$G$2</f>
        <v>-156.23529411764707</v>
      </c>
      <c r="H5">
        <f>E5-$H$2</f>
        <v>-10.514705882352942</v>
      </c>
      <c r="I5">
        <f>G5*H5</f>
        <v>1642.7681660899657</v>
      </c>
      <c r="J5">
        <f>G5^2</f>
        <v>24409.467128027685</v>
      </c>
      <c r="K5">
        <f>H5^2</f>
        <v>110.55903979238757</v>
      </c>
    </row>
    <row r="6" spans="4:20" x14ac:dyDescent="0.3">
      <c r="D6">
        <v>0</v>
      </c>
      <c r="E6">
        <v>10</v>
      </c>
      <c r="G6">
        <f t="shared" si="0"/>
        <v>-156.23529411764707</v>
      </c>
      <c r="H6">
        <f t="shared" ref="H6:H69" si="1">E6-$H$2</f>
        <v>-5.514705882352942</v>
      </c>
      <c r="I6">
        <f t="shared" ref="I6:I69" si="2">G6*H6</f>
        <v>861.59169550173033</v>
      </c>
      <c r="J6">
        <f t="shared" ref="J6:K69" si="3">G6^2</f>
        <v>24409.467128027685</v>
      </c>
      <c r="K6">
        <f t="shared" si="3"/>
        <v>30.411980968858142</v>
      </c>
    </row>
    <row r="7" spans="4:20" x14ac:dyDescent="0.3">
      <c r="D7">
        <v>3</v>
      </c>
      <c r="E7">
        <v>3</v>
      </c>
      <c r="G7">
        <f t="shared" si="0"/>
        <v>-153.23529411764707</v>
      </c>
      <c r="H7">
        <f t="shared" si="1"/>
        <v>-12.514705882352942</v>
      </c>
      <c r="I7">
        <f t="shared" si="2"/>
        <v>1917.6946366782011</v>
      </c>
      <c r="J7">
        <f t="shared" si="3"/>
        <v>23481.055363321804</v>
      </c>
      <c r="K7">
        <f t="shared" si="3"/>
        <v>156.61786332179932</v>
      </c>
    </row>
    <row r="8" spans="4:20" x14ac:dyDescent="0.3">
      <c r="D8">
        <v>3</v>
      </c>
      <c r="E8">
        <v>3</v>
      </c>
      <c r="G8">
        <f t="shared" si="0"/>
        <v>-153.23529411764707</v>
      </c>
      <c r="H8">
        <f t="shared" si="1"/>
        <v>-12.514705882352942</v>
      </c>
      <c r="I8">
        <f t="shared" si="2"/>
        <v>1917.6946366782011</v>
      </c>
      <c r="J8">
        <f t="shared" si="3"/>
        <v>23481.055363321804</v>
      </c>
      <c r="K8">
        <f t="shared" si="3"/>
        <v>156.61786332179932</v>
      </c>
    </row>
    <row r="9" spans="4:20" x14ac:dyDescent="0.3">
      <c r="D9">
        <v>4</v>
      </c>
      <c r="E9">
        <v>10</v>
      </c>
      <c r="G9">
        <f t="shared" si="0"/>
        <v>-152.23529411764707</v>
      </c>
      <c r="H9">
        <f t="shared" si="1"/>
        <v>-5.514705882352942</v>
      </c>
      <c r="I9">
        <f t="shared" si="2"/>
        <v>839.5328719723185</v>
      </c>
      <c r="J9">
        <f t="shared" si="3"/>
        <v>23175.58477508651</v>
      </c>
      <c r="K9">
        <f t="shared" si="3"/>
        <v>30.411980968858142</v>
      </c>
    </row>
    <row r="10" spans="4:20" x14ac:dyDescent="0.3">
      <c r="D10">
        <v>8</v>
      </c>
      <c r="E10">
        <v>7</v>
      </c>
      <c r="G10">
        <f t="shared" si="0"/>
        <v>-148.23529411764707</v>
      </c>
      <c r="H10">
        <f t="shared" si="1"/>
        <v>-8.514705882352942</v>
      </c>
      <c r="I10">
        <f t="shared" si="2"/>
        <v>1262.1799307958479</v>
      </c>
      <c r="J10">
        <f t="shared" si="3"/>
        <v>21973.702422145332</v>
      </c>
      <c r="K10">
        <f t="shared" si="3"/>
        <v>72.500216262975798</v>
      </c>
    </row>
    <row r="11" spans="4:20" x14ac:dyDescent="0.3">
      <c r="D11">
        <v>8</v>
      </c>
      <c r="E11">
        <v>3</v>
      </c>
      <c r="G11">
        <f t="shared" si="0"/>
        <v>-148.23529411764707</v>
      </c>
      <c r="H11">
        <f t="shared" si="1"/>
        <v>-12.514705882352942</v>
      </c>
      <c r="I11">
        <f t="shared" si="2"/>
        <v>1855.1211072664362</v>
      </c>
      <c r="J11">
        <f t="shared" si="3"/>
        <v>21973.702422145332</v>
      </c>
      <c r="K11">
        <f t="shared" si="3"/>
        <v>156.61786332179932</v>
      </c>
    </row>
    <row r="12" spans="4:20" x14ac:dyDescent="0.3">
      <c r="D12">
        <v>9</v>
      </c>
      <c r="E12">
        <v>5</v>
      </c>
      <c r="G12">
        <f t="shared" si="0"/>
        <v>-147.23529411764707</v>
      </c>
      <c r="H12">
        <f t="shared" si="1"/>
        <v>-10.514705882352942</v>
      </c>
      <c r="I12">
        <f t="shared" si="2"/>
        <v>1548.1358131487891</v>
      </c>
      <c r="J12">
        <f t="shared" si="3"/>
        <v>21678.231833910038</v>
      </c>
      <c r="K12">
        <f t="shared" si="3"/>
        <v>110.55903979238757</v>
      </c>
    </row>
    <row r="13" spans="4:20" x14ac:dyDescent="0.3">
      <c r="D13">
        <v>10</v>
      </c>
      <c r="E13">
        <v>10</v>
      </c>
      <c r="G13">
        <f t="shared" si="0"/>
        <v>-146.23529411764707</v>
      </c>
      <c r="H13">
        <f t="shared" si="1"/>
        <v>-5.514705882352942</v>
      </c>
      <c r="I13">
        <f t="shared" si="2"/>
        <v>806.44463667820094</v>
      </c>
      <c r="J13">
        <f t="shared" si="3"/>
        <v>21384.761245674745</v>
      </c>
      <c r="K13">
        <f t="shared" si="3"/>
        <v>30.411980968858142</v>
      </c>
    </row>
    <row r="14" spans="4:20" x14ac:dyDescent="0.3">
      <c r="D14">
        <v>11</v>
      </c>
      <c r="E14">
        <v>8</v>
      </c>
      <c r="G14">
        <f t="shared" si="0"/>
        <v>-145.23529411764707</v>
      </c>
      <c r="H14">
        <f t="shared" si="1"/>
        <v>-7.514705882352942</v>
      </c>
      <c r="I14">
        <f t="shared" si="2"/>
        <v>1091.400519031142</v>
      </c>
      <c r="J14">
        <f t="shared" si="3"/>
        <v>21093.290657439451</v>
      </c>
      <c r="K14">
        <f t="shared" si="3"/>
        <v>56.470804498269906</v>
      </c>
    </row>
    <row r="15" spans="4:20" x14ac:dyDescent="0.3">
      <c r="D15">
        <v>19</v>
      </c>
      <c r="E15">
        <v>9</v>
      </c>
      <c r="G15">
        <f t="shared" si="0"/>
        <v>-137.23529411764707</v>
      </c>
      <c r="H15">
        <f t="shared" si="1"/>
        <v>-6.514705882352942</v>
      </c>
      <c r="I15">
        <f t="shared" si="2"/>
        <v>894.04757785467143</v>
      </c>
      <c r="J15">
        <f t="shared" si="3"/>
        <v>18833.525951557098</v>
      </c>
      <c r="K15">
        <f t="shared" si="3"/>
        <v>42.441392733564022</v>
      </c>
    </row>
    <row r="16" spans="4:20" x14ac:dyDescent="0.3">
      <c r="D16">
        <v>21</v>
      </c>
      <c r="E16">
        <v>9</v>
      </c>
      <c r="G16">
        <f t="shared" si="0"/>
        <v>-135.23529411764707</v>
      </c>
      <c r="H16">
        <f t="shared" si="1"/>
        <v>-6.514705882352942</v>
      </c>
      <c r="I16">
        <f t="shared" si="2"/>
        <v>881.01816608996558</v>
      </c>
      <c r="J16">
        <f t="shared" si="3"/>
        <v>18288.58477508651</v>
      </c>
      <c r="K16">
        <f t="shared" si="3"/>
        <v>42.441392733564022</v>
      </c>
    </row>
    <row r="17" spans="4:11" x14ac:dyDescent="0.3">
      <c r="D17">
        <v>23</v>
      </c>
      <c r="E17">
        <v>2</v>
      </c>
      <c r="G17">
        <f t="shared" si="0"/>
        <v>-133.23529411764707</v>
      </c>
      <c r="H17">
        <f t="shared" si="1"/>
        <v>-13.514705882352942</v>
      </c>
      <c r="I17">
        <f t="shared" si="2"/>
        <v>1800.6358131487891</v>
      </c>
      <c r="J17">
        <f t="shared" si="3"/>
        <v>17751.643598615919</v>
      </c>
      <c r="K17">
        <f t="shared" si="3"/>
        <v>182.6472750865052</v>
      </c>
    </row>
    <row r="18" spans="4:11" x14ac:dyDescent="0.3">
      <c r="D18">
        <v>24</v>
      </c>
      <c r="E18">
        <v>5</v>
      </c>
      <c r="G18">
        <f t="shared" si="0"/>
        <v>-132.23529411764707</v>
      </c>
      <c r="H18">
        <f t="shared" si="1"/>
        <v>-10.514705882352942</v>
      </c>
      <c r="I18">
        <f t="shared" si="2"/>
        <v>1390.415224913495</v>
      </c>
      <c r="J18">
        <f t="shared" si="3"/>
        <v>17486.173010380626</v>
      </c>
      <c r="K18">
        <f t="shared" si="3"/>
        <v>110.55903979238757</v>
      </c>
    </row>
    <row r="19" spans="4:11" x14ac:dyDescent="0.3">
      <c r="D19">
        <v>25</v>
      </c>
      <c r="E19">
        <v>7</v>
      </c>
      <c r="G19">
        <f t="shared" si="0"/>
        <v>-131.23529411764707</v>
      </c>
      <c r="H19">
        <f t="shared" si="1"/>
        <v>-8.514705882352942</v>
      </c>
      <c r="I19">
        <f t="shared" si="2"/>
        <v>1117.4299307958479</v>
      </c>
      <c r="J19">
        <f t="shared" si="3"/>
        <v>17222.702422145332</v>
      </c>
      <c r="K19">
        <f t="shared" si="3"/>
        <v>72.500216262975798</v>
      </c>
    </row>
    <row r="20" spans="4:11" x14ac:dyDescent="0.3">
      <c r="D20">
        <v>26</v>
      </c>
      <c r="E20">
        <v>5</v>
      </c>
      <c r="G20">
        <f t="shared" si="0"/>
        <v>-130.23529411764707</v>
      </c>
      <c r="H20">
        <f t="shared" si="1"/>
        <v>-10.514705882352942</v>
      </c>
      <c r="I20">
        <f t="shared" si="2"/>
        <v>1369.3858131487891</v>
      </c>
      <c r="J20">
        <f t="shared" si="3"/>
        <v>16961.231833910038</v>
      </c>
      <c r="K20">
        <f t="shared" si="3"/>
        <v>110.55903979238757</v>
      </c>
    </row>
    <row r="21" spans="4:11" x14ac:dyDescent="0.3">
      <c r="D21">
        <v>28</v>
      </c>
      <c r="E21">
        <v>2</v>
      </c>
      <c r="G21">
        <f t="shared" si="0"/>
        <v>-128.23529411764707</v>
      </c>
      <c r="H21">
        <f t="shared" si="1"/>
        <v>-13.514705882352942</v>
      </c>
      <c r="I21">
        <f t="shared" si="2"/>
        <v>1733.0622837370245</v>
      </c>
      <c r="J21">
        <f t="shared" si="3"/>
        <v>16444.290657439451</v>
      </c>
      <c r="K21">
        <f t="shared" si="3"/>
        <v>182.6472750865052</v>
      </c>
    </row>
    <row r="22" spans="4:11" x14ac:dyDescent="0.3">
      <c r="D22">
        <v>33</v>
      </c>
      <c r="E22">
        <v>8</v>
      </c>
      <c r="G22">
        <f t="shared" si="0"/>
        <v>-123.23529411764707</v>
      </c>
      <c r="H22">
        <f t="shared" si="1"/>
        <v>-7.514705882352942</v>
      </c>
      <c r="I22">
        <f t="shared" si="2"/>
        <v>926.0769896193774</v>
      </c>
      <c r="J22">
        <f t="shared" si="3"/>
        <v>15186.937716262979</v>
      </c>
      <c r="K22">
        <f t="shared" si="3"/>
        <v>56.470804498269906</v>
      </c>
    </row>
    <row r="23" spans="4:11" x14ac:dyDescent="0.3">
      <c r="D23">
        <v>36</v>
      </c>
      <c r="E23">
        <v>6</v>
      </c>
      <c r="G23">
        <f t="shared" si="0"/>
        <v>-120.23529411764707</v>
      </c>
      <c r="H23">
        <f t="shared" si="1"/>
        <v>-9.514705882352942</v>
      </c>
      <c r="I23">
        <f t="shared" si="2"/>
        <v>1144.0034602076128</v>
      </c>
      <c r="J23">
        <f t="shared" si="3"/>
        <v>14456.525951557096</v>
      </c>
      <c r="K23">
        <f t="shared" si="3"/>
        <v>90.529628027681682</v>
      </c>
    </row>
    <row r="24" spans="4:11" x14ac:dyDescent="0.3">
      <c r="D24">
        <v>36</v>
      </c>
      <c r="E24">
        <v>10</v>
      </c>
      <c r="G24">
        <f t="shared" si="0"/>
        <v>-120.23529411764707</v>
      </c>
      <c r="H24">
        <f t="shared" si="1"/>
        <v>-5.514705882352942</v>
      </c>
      <c r="I24">
        <f t="shared" si="2"/>
        <v>663.06228373702436</v>
      </c>
      <c r="J24">
        <f t="shared" si="3"/>
        <v>14456.525951557096</v>
      </c>
      <c r="K24">
        <f t="shared" si="3"/>
        <v>30.411980968858142</v>
      </c>
    </row>
    <row r="25" spans="4:11" x14ac:dyDescent="0.3">
      <c r="D25">
        <v>38</v>
      </c>
      <c r="E25">
        <v>2</v>
      </c>
      <c r="G25">
        <f t="shared" si="0"/>
        <v>-118.23529411764707</v>
      </c>
      <c r="H25">
        <f t="shared" si="1"/>
        <v>-13.514705882352942</v>
      </c>
      <c r="I25">
        <f t="shared" si="2"/>
        <v>1597.9152249134952</v>
      </c>
      <c r="J25">
        <f t="shared" si="3"/>
        <v>13979.584775086509</v>
      </c>
      <c r="K25">
        <f t="shared" si="3"/>
        <v>182.6472750865052</v>
      </c>
    </row>
    <row r="26" spans="4:11" x14ac:dyDescent="0.3">
      <c r="D26">
        <v>40</v>
      </c>
      <c r="E26">
        <v>3</v>
      </c>
      <c r="G26">
        <f t="shared" si="0"/>
        <v>-116.23529411764707</v>
      </c>
      <c r="H26">
        <f t="shared" si="1"/>
        <v>-12.514705882352942</v>
      </c>
      <c r="I26">
        <f t="shared" si="2"/>
        <v>1454.650519031142</v>
      </c>
      <c r="J26">
        <f t="shared" si="3"/>
        <v>13510.643598615919</v>
      </c>
      <c r="K26">
        <f t="shared" si="3"/>
        <v>156.61786332179932</v>
      </c>
    </row>
    <row r="27" spans="4:11" x14ac:dyDescent="0.3">
      <c r="D27">
        <v>43</v>
      </c>
      <c r="E27">
        <v>4</v>
      </c>
      <c r="G27">
        <f t="shared" si="0"/>
        <v>-113.23529411764707</v>
      </c>
      <c r="H27">
        <f t="shared" si="1"/>
        <v>-11.514705882352942</v>
      </c>
      <c r="I27">
        <f t="shared" si="2"/>
        <v>1303.8711072664362</v>
      </c>
      <c r="J27">
        <f t="shared" si="3"/>
        <v>12822.231833910038</v>
      </c>
      <c r="K27">
        <f t="shared" si="3"/>
        <v>132.58845155709344</v>
      </c>
    </row>
    <row r="28" spans="4:11" x14ac:dyDescent="0.3">
      <c r="D28">
        <v>44</v>
      </c>
      <c r="E28">
        <v>3</v>
      </c>
      <c r="G28">
        <f t="shared" si="0"/>
        <v>-112.23529411764707</v>
      </c>
      <c r="H28">
        <f t="shared" si="1"/>
        <v>-12.514705882352942</v>
      </c>
      <c r="I28">
        <f t="shared" si="2"/>
        <v>1404.5916955017303</v>
      </c>
      <c r="J28">
        <f t="shared" si="3"/>
        <v>12596.761245674743</v>
      </c>
      <c r="K28">
        <f t="shared" si="3"/>
        <v>156.61786332179932</v>
      </c>
    </row>
    <row r="29" spans="4:11" x14ac:dyDescent="0.3">
      <c r="D29">
        <v>44</v>
      </c>
      <c r="E29">
        <v>9</v>
      </c>
      <c r="G29">
        <f t="shared" si="0"/>
        <v>-112.23529411764707</v>
      </c>
      <c r="H29">
        <f t="shared" si="1"/>
        <v>-6.514705882352942</v>
      </c>
      <c r="I29">
        <f t="shared" si="2"/>
        <v>731.17993079584789</v>
      </c>
      <c r="J29">
        <f t="shared" si="3"/>
        <v>12596.761245674743</v>
      </c>
      <c r="K29">
        <f t="shared" si="3"/>
        <v>42.441392733564022</v>
      </c>
    </row>
    <row r="30" spans="4:11" x14ac:dyDescent="0.3">
      <c r="D30">
        <v>45</v>
      </c>
      <c r="E30">
        <v>3</v>
      </c>
      <c r="G30">
        <f t="shared" si="0"/>
        <v>-111.23529411764707</v>
      </c>
      <c r="H30">
        <f t="shared" si="1"/>
        <v>-12.514705882352942</v>
      </c>
      <c r="I30">
        <f t="shared" si="2"/>
        <v>1392.0769896193774</v>
      </c>
      <c r="J30">
        <f t="shared" si="3"/>
        <v>12373.290657439449</v>
      </c>
      <c r="K30">
        <f t="shared" si="3"/>
        <v>156.61786332179932</v>
      </c>
    </row>
    <row r="31" spans="4:11" x14ac:dyDescent="0.3">
      <c r="D31">
        <v>49</v>
      </c>
      <c r="E31">
        <v>3</v>
      </c>
      <c r="G31">
        <f t="shared" si="0"/>
        <v>-107.23529411764707</v>
      </c>
      <c r="H31">
        <f t="shared" si="1"/>
        <v>-12.514705882352942</v>
      </c>
      <c r="I31">
        <f t="shared" si="2"/>
        <v>1342.0181660899657</v>
      </c>
      <c r="J31">
        <f t="shared" si="3"/>
        <v>11499.408304498273</v>
      </c>
      <c r="K31">
        <f t="shared" si="3"/>
        <v>156.61786332179932</v>
      </c>
    </row>
    <row r="32" spans="4:11" x14ac:dyDescent="0.3">
      <c r="D32">
        <v>51</v>
      </c>
      <c r="E32">
        <v>9</v>
      </c>
      <c r="G32">
        <f t="shared" si="0"/>
        <v>-105.23529411764707</v>
      </c>
      <c r="H32">
        <f t="shared" si="1"/>
        <v>-6.514705882352942</v>
      </c>
      <c r="I32">
        <f t="shared" si="2"/>
        <v>685.57698961937729</v>
      </c>
      <c r="J32">
        <f t="shared" si="3"/>
        <v>11074.467128027685</v>
      </c>
      <c r="K32">
        <f t="shared" si="3"/>
        <v>42.441392733564022</v>
      </c>
    </row>
    <row r="33" spans="4:11" x14ac:dyDescent="0.3">
      <c r="D33">
        <v>51</v>
      </c>
      <c r="E33">
        <v>4</v>
      </c>
      <c r="G33">
        <f t="shared" si="0"/>
        <v>-105.23529411764707</v>
      </c>
      <c r="H33">
        <f t="shared" si="1"/>
        <v>-11.514705882352942</v>
      </c>
      <c r="I33">
        <f t="shared" si="2"/>
        <v>1211.7534602076128</v>
      </c>
      <c r="J33">
        <f t="shared" si="3"/>
        <v>11074.467128027685</v>
      </c>
      <c r="K33">
        <f t="shared" si="3"/>
        <v>132.58845155709344</v>
      </c>
    </row>
    <row r="34" spans="4:11" x14ac:dyDescent="0.3">
      <c r="D34">
        <v>53</v>
      </c>
      <c r="E34">
        <v>15</v>
      </c>
      <c r="G34">
        <f t="shared" si="0"/>
        <v>-103.23529411764707</v>
      </c>
      <c r="H34">
        <f t="shared" si="1"/>
        <v>-0.51470588235294201</v>
      </c>
      <c r="I34">
        <f t="shared" si="2"/>
        <v>53.135813148789019</v>
      </c>
      <c r="J34">
        <f t="shared" si="3"/>
        <v>10657.525951557096</v>
      </c>
      <c r="K34">
        <f t="shared" si="3"/>
        <v>0.2649221453287206</v>
      </c>
    </row>
    <row r="35" spans="4:11" x14ac:dyDescent="0.3">
      <c r="D35">
        <v>54</v>
      </c>
      <c r="E35">
        <v>20</v>
      </c>
      <c r="G35">
        <f t="shared" si="0"/>
        <v>-102.23529411764707</v>
      </c>
      <c r="H35">
        <f t="shared" si="1"/>
        <v>4.485294117647058</v>
      </c>
      <c r="I35">
        <f t="shared" si="2"/>
        <v>-458.55536332179929</v>
      </c>
      <c r="J35">
        <f t="shared" si="3"/>
        <v>10452.055363321802</v>
      </c>
      <c r="K35">
        <f t="shared" si="3"/>
        <v>20.117863321799302</v>
      </c>
    </row>
    <row r="36" spans="4:11" x14ac:dyDescent="0.3">
      <c r="D36">
        <v>54</v>
      </c>
      <c r="E36">
        <v>13</v>
      </c>
      <c r="G36">
        <f t="shared" si="0"/>
        <v>-102.23529411764707</v>
      </c>
      <c r="H36">
        <f t="shared" si="1"/>
        <v>-2.514705882352942</v>
      </c>
      <c r="I36">
        <f t="shared" si="2"/>
        <v>257.09169550173021</v>
      </c>
      <c r="J36">
        <f t="shared" si="3"/>
        <v>10452.055363321802</v>
      </c>
      <c r="K36">
        <f t="shared" si="3"/>
        <v>6.323745674740489</v>
      </c>
    </row>
    <row r="37" spans="4:11" x14ac:dyDescent="0.3">
      <c r="D37">
        <v>55</v>
      </c>
      <c r="E37">
        <v>13</v>
      </c>
      <c r="G37">
        <f t="shared" si="0"/>
        <v>-101.23529411764707</v>
      </c>
      <c r="H37">
        <f t="shared" si="1"/>
        <v>-2.514705882352942</v>
      </c>
      <c r="I37">
        <f t="shared" si="2"/>
        <v>254.57698961937729</v>
      </c>
      <c r="J37">
        <f t="shared" si="3"/>
        <v>10248.584775086509</v>
      </c>
      <c r="K37">
        <f t="shared" si="3"/>
        <v>6.323745674740489</v>
      </c>
    </row>
    <row r="38" spans="4:11" x14ac:dyDescent="0.3">
      <c r="D38">
        <v>56</v>
      </c>
      <c r="E38">
        <v>20</v>
      </c>
      <c r="G38">
        <f t="shared" si="0"/>
        <v>-100.23529411764707</v>
      </c>
      <c r="H38">
        <f t="shared" si="1"/>
        <v>4.485294117647058</v>
      </c>
      <c r="I38">
        <f t="shared" si="2"/>
        <v>-449.58477508650515</v>
      </c>
      <c r="J38">
        <f t="shared" si="3"/>
        <v>10047.114186851213</v>
      </c>
      <c r="K38">
        <f t="shared" si="3"/>
        <v>20.117863321799302</v>
      </c>
    </row>
    <row r="39" spans="4:11" x14ac:dyDescent="0.3">
      <c r="D39">
        <v>58</v>
      </c>
      <c r="E39">
        <v>16</v>
      </c>
      <c r="G39">
        <f t="shared" si="0"/>
        <v>-98.235294117647072</v>
      </c>
      <c r="H39">
        <f t="shared" si="1"/>
        <v>0.48529411764705799</v>
      </c>
      <c r="I39">
        <f t="shared" si="2"/>
        <v>-47.673010380622763</v>
      </c>
      <c r="J39">
        <f t="shared" si="3"/>
        <v>9650.1730103806258</v>
      </c>
      <c r="K39">
        <f t="shared" si="3"/>
        <v>0.23551038062283655</v>
      </c>
    </row>
    <row r="40" spans="4:11" x14ac:dyDescent="0.3">
      <c r="D40">
        <v>58</v>
      </c>
      <c r="E40">
        <v>13</v>
      </c>
      <c r="G40">
        <f t="shared" si="0"/>
        <v>-98.235294117647072</v>
      </c>
      <c r="H40">
        <f t="shared" si="1"/>
        <v>-2.514705882352942</v>
      </c>
      <c r="I40">
        <f t="shared" si="2"/>
        <v>247.03287197231845</v>
      </c>
      <c r="J40">
        <f t="shared" si="3"/>
        <v>9650.1730103806258</v>
      </c>
      <c r="K40">
        <f t="shared" si="3"/>
        <v>6.323745674740489</v>
      </c>
    </row>
    <row r="41" spans="4:11" x14ac:dyDescent="0.3">
      <c r="D41">
        <v>59</v>
      </c>
      <c r="E41">
        <v>19</v>
      </c>
      <c r="G41">
        <f t="shared" si="0"/>
        <v>-97.235294117647072</v>
      </c>
      <c r="H41">
        <f t="shared" si="1"/>
        <v>3.485294117647058</v>
      </c>
      <c r="I41">
        <f t="shared" si="2"/>
        <v>-338.89359861591691</v>
      </c>
      <c r="J41">
        <f t="shared" si="3"/>
        <v>9454.7024221453321</v>
      </c>
      <c r="K41">
        <f t="shared" si="3"/>
        <v>12.147275086505184</v>
      </c>
    </row>
    <row r="42" spans="4:11" x14ac:dyDescent="0.3">
      <c r="D42">
        <v>60</v>
      </c>
      <c r="E42">
        <v>18</v>
      </c>
      <c r="G42">
        <f t="shared" si="0"/>
        <v>-96.235294117647072</v>
      </c>
      <c r="H42">
        <f t="shared" si="1"/>
        <v>2.485294117647058</v>
      </c>
      <c r="I42">
        <f t="shared" si="2"/>
        <v>-239.1730103806228</v>
      </c>
      <c r="J42">
        <f t="shared" si="3"/>
        <v>9261.2318339100366</v>
      </c>
      <c r="K42">
        <f t="shared" si="3"/>
        <v>6.1766868512110689</v>
      </c>
    </row>
    <row r="43" spans="4:11" x14ac:dyDescent="0.3">
      <c r="D43">
        <v>60</v>
      </c>
      <c r="E43">
        <v>13</v>
      </c>
      <c r="G43">
        <f t="shared" si="0"/>
        <v>-96.235294117647072</v>
      </c>
      <c r="H43">
        <f t="shared" si="1"/>
        <v>-2.514705882352942</v>
      </c>
      <c r="I43">
        <f t="shared" si="2"/>
        <v>242.00346020761256</v>
      </c>
      <c r="J43">
        <f t="shared" si="3"/>
        <v>9261.2318339100366</v>
      </c>
      <c r="K43">
        <f t="shared" si="3"/>
        <v>6.323745674740489</v>
      </c>
    </row>
    <row r="44" spans="4:11" x14ac:dyDescent="0.3">
      <c r="D44">
        <v>63</v>
      </c>
      <c r="E44">
        <v>13</v>
      </c>
      <c r="G44">
        <f t="shared" si="0"/>
        <v>-93.235294117647072</v>
      </c>
      <c r="H44">
        <f t="shared" si="1"/>
        <v>-2.514705882352942</v>
      </c>
      <c r="I44">
        <f t="shared" si="2"/>
        <v>234.45934256055375</v>
      </c>
      <c r="J44">
        <f t="shared" si="3"/>
        <v>8692.8200692041555</v>
      </c>
      <c r="K44">
        <f t="shared" si="3"/>
        <v>6.323745674740489</v>
      </c>
    </row>
    <row r="45" spans="4:11" x14ac:dyDescent="0.3">
      <c r="D45">
        <v>64</v>
      </c>
      <c r="E45">
        <v>18</v>
      </c>
      <c r="G45">
        <f t="shared" si="0"/>
        <v>-92.235294117647072</v>
      </c>
      <c r="H45">
        <f t="shared" si="1"/>
        <v>2.485294117647058</v>
      </c>
      <c r="I45">
        <f t="shared" si="2"/>
        <v>-229.23183391003457</v>
      </c>
      <c r="J45">
        <f t="shared" si="3"/>
        <v>8507.34948096886</v>
      </c>
      <c r="K45">
        <f t="shared" si="3"/>
        <v>6.1766868512110689</v>
      </c>
    </row>
    <row r="46" spans="4:11" x14ac:dyDescent="0.3">
      <c r="D46">
        <v>68</v>
      </c>
      <c r="E46">
        <v>12</v>
      </c>
      <c r="G46">
        <f t="shared" si="0"/>
        <v>-88.235294117647072</v>
      </c>
      <c r="H46">
        <f t="shared" si="1"/>
        <v>-3.514705882352942</v>
      </c>
      <c r="I46">
        <f t="shared" si="2"/>
        <v>310.12110726643613</v>
      </c>
      <c r="J46">
        <f t="shared" si="3"/>
        <v>7785.4671280276843</v>
      </c>
      <c r="K46">
        <f t="shared" si="3"/>
        <v>12.353157439446372</v>
      </c>
    </row>
    <row r="47" spans="4:11" x14ac:dyDescent="0.3">
      <c r="D47">
        <v>68</v>
      </c>
      <c r="E47">
        <v>12</v>
      </c>
      <c r="G47">
        <f t="shared" si="0"/>
        <v>-88.235294117647072</v>
      </c>
      <c r="H47">
        <f t="shared" si="1"/>
        <v>-3.514705882352942</v>
      </c>
      <c r="I47">
        <f t="shared" si="2"/>
        <v>310.12110726643613</v>
      </c>
      <c r="J47">
        <f t="shared" si="3"/>
        <v>7785.4671280276843</v>
      </c>
      <c r="K47">
        <f t="shared" si="3"/>
        <v>12.353157439446372</v>
      </c>
    </row>
    <row r="48" spans="4:11" x14ac:dyDescent="0.3">
      <c r="D48">
        <v>72</v>
      </c>
      <c r="E48">
        <v>19</v>
      </c>
      <c r="G48">
        <f t="shared" si="0"/>
        <v>-84.235294117647072</v>
      </c>
      <c r="H48">
        <f t="shared" si="1"/>
        <v>3.485294117647058</v>
      </c>
      <c r="I48">
        <f t="shared" si="2"/>
        <v>-293.58477508650515</v>
      </c>
      <c r="J48">
        <f t="shared" si="3"/>
        <v>7095.5847750865078</v>
      </c>
      <c r="K48">
        <f t="shared" si="3"/>
        <v>12.147275086505184</v>
      </c>
    </row>
    <row r="49" spans="4:11" x14ac:dyDescent="0.3">
      <c r="D49">
        <v>76</v>
      </c>
      <c r="E49">
        <v>12</v>
      </c>
      <c r="G49">
        <f t="shared" si="0"/>
        <v>-80.235294117647072</v>
      </c>
      <c r="H49">
        <f t="shared" si="1"/>
        <v>-3.514705882352942</v>
      </c>
      <c r="I49">
        <f t="shared" si="2"/>
        <v>282.00346020761259</v>
      </c>
      <c r="J49">
        <f t="shared" si="3"/>
        <v>6437.7024221453312</v>
      </c>
      <c r="K49">
        <f t="shared" si="3"/>
        <v>12.353157439446372</v>
      </c>
    </row>
    <row r="50" spans="4:11" x14ac:dyDescent="0.3">
      <c r="D50">
        <v>81</v>
      </c>
      <c r="E50">
        <v>19</v>
      </c>
      <c r="G50">
        <f t="shared" si="0"/>
        <v>-75.235294117647072</v>
      </c>
      <c r="H50">
        <f t="shared" si="1"/>
        <v>3.485294117647058</v>
      </c>
      <c r="I50">
        <f t="shared" si="2"/>
        <v>-262.21712802768167</v>
      </c>
      <c r="J50">
        <f t="shared" si="3"/>
        <v>5660.34948096886</v>
      </c>
      <c r="K50">
        <f t="shared" si="3"/>
        <v>12.147275086505184</v>
      </c>
    </row>
    <row r="51" spans="4:11" x14ac:dyDescent="0.3">
      <c r="D51">
        <v>84</v>
      </c>
      <c r="E51">
        <v>10</v>
      </c>
      <c r="G51">
        <f t="shared" si="0"/>
        <v>-72.235294117647072</v>
      </c>
      <c r="H51">
        <f t="shared" si="1"/>
        <v>-5.514705882352942</v>
      </c>
      <c r="I51">
        <f t="shared" si="2"/>
        <v>398.3564013840832</v>
      </c>
      <c r="J51">
        <f t="shared" si="3"/>
        <v>5217.937716262978</v>
      </c>
      <c r="K51">
        <f t="shared" si="3"/>
        <v>30.411980968858142</v>
      </c>
    </row>
    <row r="52" spans="4:11" x14ac:dyDescent="0.3">
      <c r="D52">
        <v>84</v>
      </c>
      <c r="E52">
        <v>18</v>
      </c>
      <c r="G52">
        <f t="shared" si="0"/>
        <v>-72.235294117647072</v>
      </c>
      <c r="H52">
        <f t="shared" si="1"/>
        <v>2.485294117647058</v>
      </c>
      <c r="I52">
        <f t="shared" si="2"/>
        <v>-179.52595155709341</v>
      </c>
      <c r="J52">
        <f t="shared" si="3"/>
        <v>5217.937716262978</v>
      </c>
      <c r="K52">
        <f t="shared" si="3"/>
        <v>6.1766868512110689</v>
      </c>
    </row>
    <row r="53" spans="4:11" x14ac:dyDescent="0.3">
      <c r="D53">
        <v>85</v>
      </c>
      <c r="E53">
        <v>16</v>
      </c>
      <c r="G53">
        <f t="shared" si="0"/>
        <v>-71.235294117647072</v>
      </c>
      <c r="H53">
        <f t="shared" si="1"/>
        <v>0.48529411764705799</v>
      </c>
      <c r="I53">
        <f t="shared" si="2"/>
        <v>-34.570069204152198</v>
      </c>
      <c r="J53">
        <f t="shared" si="3"/>
        <v>5074.4671280276834</v>
      </c>
      <c r="K53">
        <f t="shared" si="3"/>
        <v>0.23551038062283655</v>
      </c>
    </row>
    <row r="54" spans="4:11" x14ac:dyDescent="0.3">
      <c r="D54">
        <v>85</v>
      </c>
      <c r="E54">
        <v>12</v>
      </c>
      <c r="G54">
        <f t="shared" si="0"/>
        <v>-71.235294117647072</v>
      </c>
      <c r="H54">
        <f t="shared" si="1"/>
        <v>-3.514705882352942</v>
      </c>
      <c r="I54">
        <f t="shared" si="2"/>
        <v>250.3711072664361</v>
      </c>
      <c r="J54">
        <f t="shared" si="3"/>
        <v>5074.4671280276834</v>
      </c>
      <c r="K54">
        <f t="shared" si="3"/>
        <v>12.353157439446372</v>
      </c>
    </row>
    <row r="55" spans="4:11" x14ac:dyDescent="0.3">
      <c r="D55">
        <v>85</v>
      </c>
      <c r="E55">
        <v>17</v>
      </c>
      <c r="G55">
        <f t="shared" si="0"/>
        <v>-71.235294117647072</v>
      </c>
      <c r="H55">
        <f t="shared" si="1"/>
        <v>1.485294117647058</v>
      </c>
      <c r="I55">
        <f t="shared" si="2"/>
        <v>-105.80536332179926</v>
      </c>
      <c r="J55">
        <f t="shared" si="3"/>
        <v>5074.4671280276834</v>
      </c>
      <c r="K55">
        <f t="shared" si="3"/>
        <v>2.2060986159169524</v>
      </c>
    </row>
    <row r="56" spans="4:11" x14ac:dyDescent="0.3">
      <c r="D56">
        <v>87</v>
      </c>
      <c r="E56">
        <v>11</v>
      </c>
      <c r="G56">
        <f t="shared" si="0"/>
        <v>-69.235294117647072</v>
      </c>
      <c r="H56">
        <f t="shared" si="1"/>
        <v>-4.514705882352942</v>
      </c>
      <c r="I56">
        <f t="shared" si="2"/>
        <v>312.57698961937729</v>
      </c>
      <c r="J56">
        <f t="shared" si="3"/>
        <v>4793.5259515570951</v>
      </c>
      <c r="K56">
        <f t="shared" si="3"/>
        <v>20.382569204152258</v>
      </c>
    </row>
    <row r="57" spans="4:11" x14ac:dyDescent="0.3">
      <c r="D57">
        <v>89</v>
      </c>
      <c r="E57">
        <v>18</v>
      </c>
      <c r="G57">
        <f t="shared" si="0"/>
        <v>-67.235294117647072</v>
      </c>
      <c r="H57">
        <f t="shared" si="1"/>
        <v>2.485294117647058</v>
      </c>
      <c r="I57">
        <f t="shared" si="2"/>
        <v>-167.0994809688581</v>
      </c>
      <c r="J57">
        <f t="shared" si="3"/>
        <v>4520.5847750865069</v>
      </c>
      <c r="K57">
        <f t="shared" si="3"/>
        <v>6.1766868512110689</v>
      </c>
    </row>
    <row r="58" spans="4:11" x14ac:dyDescent="0.3">
      <c r="D58">
        <v>91</v>
      </c>
      <c r="E58">
        <v>18</v>
      </c>
      <c r="G58">
        <f t="shared" si="0"/>
        <v>-65.235294117647072</v>
      </c>
      <c r="H58">
        <f t="shared" si="1"/>
        <v>2.485294117647058</v>
      </c>
      <c r="I58">
        <f t="shared" si="2"/>
        <v>-162.12889273356399</v>
      </c>
      <c r="J58">
        <f t="shared" si="3"/>
        <v>4255.6435986159186</v>
      </c>
      <c r="K58">
        <f t="shared" si="3"/>
        <v>6.1766868512110689</v>
      </c>
    </row>
    <row r="59" spans="4:11" x14ac:dyDescent="0.3">
      <c r="D59">
        <v>95</v>
      </c>
      <c r="E59">
        <v>12</v>
      </c>
      <c r="G59">
        <f t="shared" si="0"/>
        <v>-61.235294117647072</v>
      </c>
      <c r="H59">
        <f t="shared" si="1"/>
        <v>-3.514705882352942</v>
      </c>
      <c r="I59">
        <f t="shared" si="2"/>
        <v>215.22404844290668</v>
      </c>
      <c r="J59">
        <f t="shared" si="3"/>
        <v>3749.761245674742</v>
      </c>
      <c r="K59">
        <f t="shared" si="3"/>
        <v>12.353157439446372</v>
      </c>
    </row>
    <row r="60" spans="4:11" x14ac:dyDescent="0.3">
      <c r="D60">
        <v>98</v>
      </c>
      <c r="E60">
        <v>16</v>
      </c>
      <c r="G60">
        <f t="shared" si="0"/>
        <v>-58.235294117647072</v>
      </c>
      <c r="H60">
        <f t="shared" si="1"/>
        <v>0.48529411764705799</v>
      </c>
      <c r="I60">
        <f t="shared" si="2"/>
        <v>-28.261245674740444</v>
      </c>
      <c r="J60">
        <f t="shared" si="3"/>
        <v>3391.3494809688596</v>
      </c>
      <c r="K60">
        <f t="shared" si="3"/>
        <v>0.23551038062283655</v>
      </c>
    </row>
    <row r="61" spans="4:11" x14ac:dyDescent="0.3">
      <c r="D61">
        <v>98</v>
      </c>
      <c r="E61">
        <v>13</v>
      </c>
      <c r="G61">
        <f t="shared" si="0"/>
        <v>-58.235294117647072</v>
      </c>
      <c r="H61">
        <f t="shared" si="1"/>
        <v>-2.514705882352942</v>
      </c>
      <c r="I61">
        <f t="shared" si="2"/>
        <v>146.44463667820077</v>
      </c>
      <c r="J61">
        <f t="shared" si="3"/>
        <v>3391.3494809688596</v>
      </c>
      <c r="K61">
        <f t="shared" si="3"/>
        <v>6.323745674740489</v>
      </c>
    </row>
    <row r="62" spans="4:11" x14ac:dyDescent="0.3">
      <c r="D62">
        <v>100</v>
      </c>
      <c r="E62">
        <v>15</v>
      </c>
      <c r="G62">
        <f t="shared" si="0"/>
        <v>-56.235294117647072</v>
      </c>
      <c r="H62">
        <f t="shared" si="1"/>
        <v>-0.51470588235294201</v>
      </c>
      <c r="I62">
        <f t="shared" si="2"/>
        <v>28.944636678200744</v>
      </c>
      <c r="J62">
        <f t="shared" si="3"/>
        <v>3162.4083044982713</v>
      </c>
      <c r="K62">
        <f t="shared" si="3"/>
        <v>0.2649221453287206</v>
      </c>
    </row>
    <row r="63" spans="4:11" x14ac:dyDescent="0.3">
      <c r="D63">
        <v>100</v>
      </c>
      <c r="E63">
        <v>15</v>
      </c>
      <c r="G63">
        <f t="shared" si="0"/>
        <v>-56.235294117647072</v>
      </c>
      <c r="H63">
        <f t="shared" si="1"/>
        <v>-0.51470588235294201</v>
      </c>
      <c r="I63">
        <f t="shared" si="2"/>
        <v>28.944636678200744</v>
      </c>
      <c r="J63">
        <f t="shared" si="3"/>
        <v>3162.4083044982713</v>
      </c>
      <c r="K63">
        <f t="shared" si="3"/>
        <v>0.2649221453287206</v>
      </c>
    </row>
    <row r="64" spans="4:11" x14ac:dyDescent="0.3">
      <c r="D64">
        <v>100</v>
      </c>
      <c r="E64">
        <v>12</v>
      </c>
      <c r="G64">
        <f t="shared" si="0"/>
        <v>-56.235294117647072</v>
      </c>
      <c r="H64">
        <f t="shared" si="1"/>
        <v>-3.514705882352942</v>
      </c>
      <c r="I64">
        <f t="shared" si="2"/>
        <v>197.65051903114195</v>
      </c>
      <c r="J64">
        <f t="shared" si="3"/>
        <v>3162.4083044982713</v>
      </c>
      <c r="K64">
        <f t="shared" si="3"/>
        <v>12.353157439446372</v>
      </c>
    </row>
    <row r="65" spans="4:11" x14ac:dyDescent="0.3">
      <c r="D65">
        <v>102</v>
      </c>
      <c r="E65">
        <v>19</v>
      </c>
      <c r="G65">
        <f t="shared" si="0"/>
        <v>-54.235294117647072</v>
      </c>
      <c r="H65">
        <f t="shared" si="1"/>
        <v>3.485294117647058</v>
      </c>
      <c r="I65">
        <f t="shared" si="2"/>
        <v>-189.02595155709344</v>
      </c>
      <c r="J65">
        <f t="shared" si="3"/>
        <v>2941.467128027683</v>
      </c>
      <c r="K65">
        <f t="shared" si="3"/>
        <v>12.147275086505184</v>
      </c>
    </row>
    <row r="66" spans="4:11" x14ac:dyDescent="0.3">
      <c r="D66">
        <v>102</v>
      </c>
      <c r="E66">
        <v>23</v>
      </c>
      <c r="G66">
        <f t="shared" si="0"/>
        <v>-54.235294117647072</v>
      </c>
      <c r="H66">
        <f t="shared" si="1"/>
        <v>7.485294117647058</v>
      </c>
      <c r="I66">
        <f t="shared" si="2"/>
        <v>-405.96712802768172</v>
      </c>
      <c r="J66">
        <f t="shared" si="3"/>
        <v>2941.467128027683</v>
      </c>
      <c r="K66">
        <f t="shared" si="3"/>
        <v>56.029628027681646</v>
      </c>
    </row>
    <row r="67" spans="4:11" x14ac:dyDescent="0.3">
      <c r="D67">
        <v>103</v>
      </c>
      <c r="E67">
        <v>21</v>
      </c>
      <c r="G67">
        <f t="shared" si="0"/>
        <v>-53.235294117647072</v>
      </c>
      <c r="H67">
        <f t="shared" si="1"/>
        <v>5.485294117647058</v>
      </c>
      <c r="I67">
        <f t="shared" si="2"/>
        <v>-292.01124567474051</v>
      </c>
      <c r="J67">
        <f t="shared" si="3"/>
        <v>2833.9965397923888</v>
      </c>
      <c r="K67">
        <f t="shared" si="3"/>
        <v>30.088451557093418</v>
      </c>
    </row>
    <row r="68" spans="4:11" x14ac:dyDescent="0.3">
      <c r="D68">
        <v>104</v>
      </c>
      <c r="E68">
        <v>24</v>
      </c>
      <c r="G68">
        <f t="shared" si="0"/>
        <v>-52.235294117647072</v>
      </c>
      <c r="H68">
        <f t="shared" si="1"/>
        <v>8.485294117647058</v>
      </c>
      <c r="I68">
        <f t="shared" si="2"/>
        <v>-443.23183391003465</v>
      </c>
      <c r="J68">
        <f t="shared" si="3"/>
        <v>2728.5259515570947</v>
      </c>
      <c r="K68">
        <f t="shared" si="3"/>
        <v>72.000216262975769</v>
      </c>
    </row>
    <row r="69" spans="4:11" x14ac:dyDescent="0.3">
      <c r="D69">
        <v>107</v>
      </c>
      <c r="E69">
        <v>14</v>
      </c>
      <c r="G69">
        <f t="shared" ref="G69:G132" si="4">D69-$G$2</f>
        <v>-49.235294117647072</v>
      </c>
      <c r="H69">
        <f t="shared" si="1"/>
        <v>-1.514705882352942</v>
      </c>
      <c r="I69">
        <f t="shared" si="2"/>
        <v>74.57698961937723</v>
      </c>
      <c r="J69">
        <f t="shared" si="3"/>
        <v>2424.1141868512123</v>
      </c>
      <c r="K69">
        <f t="shared" si="3"/>
        <v>2.2943339100346045</v>
      </c>
    </row>
    <row r="70" spans="4:11" x14ac:dyDescent="0.3">
      <c r="D70">
        <v>108</v>
      </c>
      <c r="E70">
        <v>16</v>
      </c>
      <c r="G70">
        <f t="shared" si="4"/>
        <v>-48.235294117647072</v>
      </c>
      <c r="H70">
        <f t="shared" ref="H70:H133" si="5">E70-$H$2</f>
        <v>0.48529411764705799</v>
      </c>
      <c r="I70">
        <f t="shared" ref="I70:I133" si="6">G70*H70</f>
        <v>-23.408304498269864</v>
      </c>
      <c r="J70">
        <f t="shared" ref="J70:K133" si="7">G70^2</f>
        <v>2326.6435986159181</v>
      </c>
      <c r="K70">
        <f t="shared" si="7"/>
        <v>0.23551038062283655</v>
      </c>
    </row>
    <row r="71" spans="4:11" x14ac:dyDescent="0.3">
      <c r="D71">
        <v>112</v>
      </c>
      <c r="E71">
        <v>12</v>
      </c>
      <c r="G71">
        <f t="shared" si="4"/>
        <v>-44.235294117647072</v>
      </c>
      <c r="H71">
        <f t="shared" si="5"/>
        <v>-3.514705882352942</v>
      </c>
      <c r="I71">
        <f t="shared" si="6"/>
        <v>155.47404844290665</v>
      </c>
      <c r="J71">
        <f t="shared" si="7"/>
        <v>1956.7612456747418</v>
      </c>
      <c r="K71">
        <f t="shared" si="7"/>
        <v>12.353157439446372</v>
      </c>
    </row>
    <row r="72" spans="4:11" x14ac:dyDescent="0.3">
      <c r="D72">
        <v>112</v>
      </c>
      <c r="E72">
        <v>24</v>
      </c>
      <c r="G72">
        <f t="shared" si="4"/>
        <v>-44.235294117647072</v>
      </c>
      <c r="H72">
        <f t="shared" si="5"/>
        <v>8.485294117647058</v>
      </c>
      <c r="I72">
        <f t="shared" si="6"/>
        <v>-375.34948096885819</v>
      </c>
      <c r="J72">
        <f t="shared" si="7"/>
        <v>1956.7612456747418</v>
      </c>
      <c r="K72">
        <f t="shared" si="7"/>
        <v>72.000216262975769</v>
      </c>
    </row>
    <row r="73" spans="4:11" x14ac:dyDescent="0.3">
      <c r="D73">
        <v>112</v>
      </c>
      <c r="E73">
        <v>13</v>
      </c>
      <c r="G73">
        <f t="shared" si="4"/>
        <v>-44.235294117647072</v>
      </c>
      <c r="H73">
        <f t="shared" si="5"/>
        <v>-2.514705882352942</v>
      </c>
      <c r="I73">
        <f t="shared" si="6"/>
        <v>111.23875432525959</v>
      </c>
      <c r="J73">
        <f t="shared" si="7"/>
        <v>1956.7612456747418</v>
      </c>
      <c r="K73">
        <f t="shared" si="7"/>
        <v>6.323745674740489</v>
      </c>
    </row>
    <row r="74" spans="4:11" x14ac:dyDescent="0.3">
      <c r="D74">
        <v>114</v>
      </c>
      <c r="E74">
        <v>22</v>
      </c>
      <c r="G74">
        <f t="shared" si="4"/>
        <v>-42.235294117647072</v>
      </c>
      <c r="H74">
        <f t="shared" si="5"/>
        <v>6.485294117647058</v>
      </c>
      <c r="I74">
        <f t="shared" si="6"/>
        <v>-273.90830449826996</v>
      </c>
      <c r="J74">
        <f t="shared" si="7"/>
        <v>1783.8200692041535</v>
      </c>
      <c r="K74">
        <f t="shared" si="7"/>
        <v>42.05903979238753</v>
      </c>
    </row>
    <row r="75" spans="4:11" x14ac:dyDescent="0.3">
      <c r="D75">
        <v>115</v>
      </c>
      <c r="E75">
        <v>12</v>
      </c>
      <c r="G75">
        <f t="shared" si="4"/>
        <v>-41.235294117647072</v>
      </c>
      <c r="H75">
        <f t="shared" si="5"/>
        <v>-3.514705882352942</v>
      </c>
      <c r="I75">
        <f t="shared" si="6"/>
        <v>144.92993079584784</v>
      </c>
      <c r="J75">
        <f t="shared" si="7"/>
        <v>1700.3494809688593</v>
      </c>
      <c r="K75">
        <f t="shared" si="7"/>
        <v>12.353157439446372</v>
      </c>
    </row>
    <row r="76" spans="4:11" x14ac:dyDescent="0.3">
      <c r="D76">
        <v>115</v>
      </c>
      <c r="E76">
        <v>21</v>
      </c>
      <c r="G76">
        <f t="shared" si="4"/>
        <v>-41.235294117647072</v>
      </c>
      <c r="H76">
        <f t="shared" si="5"/>
        <v>5.485294117647058</v>
      </c>
      <c r="I76">
        <f t="shared" si="6"/>
        <v>-226.18771626297581</v>
      </c>
      <c r="J76">
        <f t="shared" si="7"/>
        <v>1700.3494809688593</v>
      </c>
      <c r="K76">
        <f t="shared" si="7"/>
        <v>30.088451557093418</v>
      </c>
    </row>
    <row r="77" spans="4:11" x14ac:dyDescent="0.3">
      <c r="D77">
        <v>115</v>
      </c>
      <c r="E77">
        <v>22</v>
      </c>
      <c r="G77">
        <f t="shared" si="4"/>
        <v>-41.235294117647072</v>
      </c>
      <c r="H77">
        <f t="shared" si="5"/>
        <v>6.485294117647058</v>
      </c>
      <c r="I77">
        <f t="shared" si="6"/>
        <v>-267.42301038062288</v>
      </c>
      <c r="J77">
        <f t="shared" si="7"/>
        <v>1700.3494809688593</v>
      </c>
      <c r="K77">
        <f t="shared" si="7"/>
        <v>42.05903979238753</v>
      </c>
    </row>
    <row r="78" spans="4:11" x14ac:dyDescent="0.3">
      <c r="D78">
        <v>115</v>
      </c>
      <c r="E78">
        <v>12</v>
      </c>
      <c r="G78">
        <f t="shared" si="4"/>
        <v>-41.235294117647072</v>
      </c>
      <c r="H78">
        <f t="shared" si="5"/>
        <v>-3.514705882352942</v>
      </c>
      <c r="I78">
        <f t="shared" si="6"/>
        <v>144.92993079584784</v>
      </c>
      <c r="J78">
        <f t="shared" si="7"/>
        <v>1700.3494809688593</v>
      </c>
      <c r="K78">
        <f t="shared" si="7"/>
        <v>12.353157439446372</v>
      </c>
    </row>
    <row r="79" spans="4:11" x14ac:dyDescent="0.3">
      <c r="D79">
        <v>116</v>
      </c>
      <c r="E79">
        <v>21</v>
      </c>
      <c r="G79">
        <f t="shared" si="4"/>
        <v>-40.235294117647072</v>
      </c>
      <c r="H79">
        <f t="shared" si="5"/>
        <v>5.485294117647058</v>
      </c>
      <c r="I79">
        <f t="shared" si="6"/>
        <v>-220.70242214532877</v>
      </c>
      <c r="J79">
        <f t="shared" si="7"/>
        <v>1618.8788927335652</v>
      </c>
      <c r="K79">
        <f t="shared" si="7"/>
        <v>30.088451557093418</v>
      </c>
    </row>
    <row r="80" spans="4:11" x14ac:dyDescent="0.3">
      <c r="D80">
        <v>117</v>
      </c>
      <c r="E80">
        <v>14</v>
      </c>
      <c r="G80">
        <f t="shared" si="4"/>
        <v>-39.235294117647072</v>
      </c>
      <c r="H80">
        <f t="shared" si="5"/>
        <v>-1.514705882352942</v>
      </c>
      <c r="I80">
        <f t="shared" si="6"/>
        <v>59.429930795847802</v>
      </c>
      <c r="J80">
        <f t="shared" si="7"/>
        <v>1539.408304498271</v>
      </c>
      <c r="K80">
        <f t="shared" si="7"/>
        <v>2.2943339100346045</v>
      </c>
    </row>
    <row r="81" spans="4:11" x14ac:dyDescent="0.3">
      <c r="D81">
        <v>118</v>
      </c>
      <c r="E81">
        <v>17</v>
      </c>
      <c r="G81">
        <f t="shared" si="4"/>
        <v>-38.235294117647072</v>
      </c>
      <c r="H81">
        <f t="shared" si="5"/>
        <v>1.485294117647058</v>
      </c>
      <c r="I81">
        <f t="shared" si="6"/>
        <v>-56.790657439446356</v>
      </c>
      <c r="J81">
        <f t="shared" si="7"/>
        <v>1461.9377162629769</v>
      </c>
      <c r="K81">
        <f t="shared" si="7"/>
        <v>2.2060986159169524</v>
      </c>
    </row>
    <row r="82" spans="4:11" x14ac:dyDescent="0.3">
      <c r="D82">
        <v>119</v>
      </c>
      <c r="E82">
        <v>14</v>
      </c>
      <c r="G82">
        <f t="shared" si="4"/>
        <v>-37.235294117647072</v>
      </c>
      <c r="H82">
        <f t="shared" si="5"/>
        <v>-1.514705882352942</v>
      </c>
      <c r="I82">
        <f t="shared" si="6"/>
        <v>56.400519031141918</v>
      </c>
      <c r="J82">
        <f t="shared" si="7"/>
        <v>1386.4671280276827</v>
      </c>
      <c r="K82">
        <f t="shared" si="7"/>
        <v>2.2943339100346045</v>
      </c>
    </row>
    <row r="83" spans="4:11" x14ac:dyDescent="0.3">
      <c r="D83">
        <v>119</v>
      </c>
      <c r="E83">
        <v>13</v>
      </c>
      <c r="G83">
        <f t="shared" si="4"/>
        <v>-37.235294117647072</v>
      </c>
      <c r="H83">
        <f t="shared" si="5"/>
        <v>-2.514705882352942</v>
      </c>
      <c r="I83">
        <f t="shared" si="6"/>
        <v>93.635813148788998</v>
      </c>
      <c r="J83">
        <f t="shared" si="7"/>
        <v>1386.4671280276827</v>
      </c>
      <c r="K83">
        <f t="shared" si="7"/>
        <v>6.323745674740489</v>
      </c>
    </row>
    <row r="84" spans="4:11" x14ac:dyDescent="0.3">
      <c r="D84">
        <v>119</v>
      </c>
      <c r="E84">
        <v>13</v>
      </c>
      <c r="G84">
        <f t="shared" si="4"/>
        <v>-37.235294117647072</v>
      </c>
      <c r="H84">
        <f t="shared" si="5"/>
        <v>-2.514705882352942</v>
      </c>
      <c r="I84">
        <f t="shared" si="6"/>
        <v>93.635813148788998</v>
      </c>
      <c r="J84">
        <f t="shared" si="7"/>
        <v>1386.4671280276827</v>
      </c>
      <c r="K84">
        <f t="shared" si="7"/>
        <v>6.323745674740489</v>
      </c>
    </row>
    <row r="85" spans="4:11" x14ac:dyDescent="0.3">
      <c r="D85">
        <v>121</v>
      </c>
      <c r="E85">
        <v>19</v>
      </c>
      <c r="G85">
        <f t="shared" si="4"/>
        <v>-35.235294117647072</v>
      </c>
      <c r="H85">
        <f t="shared" si="5"/>
        <v>3.485294117647058</v>
      </c>
      <c r="I85">
        <f t="shared" si="6"/>
        <v>-122.80536332179932</v>
      </c>
      <c r="J85">
        <f t="shared" si="7"/>
        <v>1241.5259515570945</v>
      </c>
      <c r="K85">
        <f t="shared" si="7"/>
        <v>12.147275086505184</v>
      </c>
    </row>
    <row r="86" spans="4:11" x14ac:dyDescent="0.3">
      <c r="D86">
        <v>123</v>
      </c>
      <c r="E86">
        <v>15</v>
      </c>
      <c r="G86">
        <f t="shared" si="4"/>
        <v>-33.235294117647072</v>
      </c>
      <c r="H86">
        <f t="shared" si="5"/>
        <v>-0.51470588235294201</v>
      </c>
      <c r="I86">
        <f t="shared" si="6"/>
        <v>17.106401384083078</v>
      </c>
      <c r="J86">
        <f t="shared" si="7"/>
        <v>1104.5847750865062</v>
      </c>
      <c r="K86">
        <f t="shared" si="7"/>
        <v>0.2649221453287206</v>
      </c>
    </row>
    <row r="87" spans="4:11" x14ac:dyDescent="0.3">
      <c r="D87">
        <v>125</v>
      </c>
      <c r="E87">
        <v>19</v>
      </c>
      <c r="G87">
        <f t="shared" si="4"/>
        <v>-31.235294117647072</v>
      </c>
      <c r="H87">
        <f t="shared" si="5"/>
        <v>3.485294117647058</v>
      </c>
      <c r="I87">
        <f t="shared" si="6"/>
        <v>-108.86418685121109</v>
      </c>
      <c r="J87">
        <f t="shared" si="7"/>
        <v>975.64359861591777</v>
      </c>
      <c r="K87">
        <f t="shared" si="7"/>
        <v>12.147275086505184</v>
      </c>
    </row>
    <row r="88" spans="4:11" x14ac:dyDescent="0.3">
      <c r="D88">
        <v>126</v>
      </c>
      <c r="E88">
        <v>20</v>
      </c>
      <c r="G88">
        <f t="shared" si="4"/>
        <v>-30.235294117647072</v>
      </c>
      <c r="H88">
        <f t="shared" si="5"/>
        <v>4.485294117647058</v>
      </c>
      <c r="I88">
        <f t="shared" si="6"/>
        <v>-135.61418685121112</v>
      </c>
      <c r="J88">
        <f t="shared" si="7"/>
        <v>914.17301038062362</v>
      </c>
      <c r="K88">
        <f t="shared" si="7"/>
        <v>20.117863321799302</v>
      </c>
    </row>
    <row r="89" spans="4:11" x14ac:dyDescent="0.3">
      <c r="D89">
        <v>128</v>
      </c>
      <c r="E89">
        <v>13</v>
      </c>
      <c r="G89">
        <f t="shared" si="4"/>
        <v>-28.235294117647072</v>
      </c>
      <c r="H89">
        <f t="shared" si="5"/>
        <v>-2.514705882352942</v>
      </c>
      <c r="I89">
        <f t="shared" si="6"/>
        <v>71.00346020761252</v>
      </c>
      <c r="J89">
        <f t="shared" si="7"/>
        <v>797.23183391003533</v>
      </c>
      <c r="K89">
        <f t="shared" si="7"/>
        <v>6.323745674740489</v>
      </c>
    </row>
    <row r="90" spans="4:11" x14ac:dyDescent="0.3">
      <c r="D90">
        <v>130</v>
      </c>
      <c r="E90">
        <v>13</v>
      </c>
      <c r="G90">
        <f t="shared" si="4"/>
        <v>-26.235294117647072</v>
      </c>
      <c r="H90">
        <f t="shared" si="5"/>
        <v>-2.514705882352942</v>
      </c>
      <c r="I90">
        <f t="shared" si="6"/>
        <v>65.974048442906636</v>
      </c>
      <c r="J90">
        <f t="shared" si="7"/>
        <v>688.29065743944705</v>
      </c>
      <c r="K90">
        <f t="shared" si="7"/>
        <v>6.323745674740489</v>
      </c>
    </row>
    <row r="91" spans="4:11" x14ac:dyDescent="0.3">
      <c r="D91">
        <v>131</v>
      </c>
      <c r="E91">
        <v>14</v>
      </c>
      <c r="G91">
        <f t="shared" si="4"/>
        <v>-25.235294117647072</v>
      </c>
      <c r="H91">
        <f t="shared" si="5"/>
        <v>-1.514705882352942</v>
      </c>
      <c r="I91">
        <f t="shared" si="6"/>
        <v>38.224048442906614</v>
      </c>
      <c r="J91">
        <f t="shared" si="7"/>
        <v>636.8200692041529</v>
      </c>
      <c r="K91">
        <f t="shared" si="7"/>
        <v>2.2943339100346045</v>
      </c>
    </row>
    <row r="92" spans="4:11" x14ac:dyDescent="0.3">
      <c r="D92">
        <v>133</v>
      </c>
      <c r="E92">
        <v>12</v>
      </c>
      <c r="G92">
        <f t="shared" si="4"/>
        <v>-23.235294117647072</v>
      </c>
      <c r="H92">
        <f t="shared" si="5"/>
        <v>-3.514705882352942</v>
      </c>
      <c r="I92">
        <f t="shared" si="6"/>
        <v>81.665224913494882</v>
      </c>
      <c r="J92">
        <f t="shared" si="7"/>
        <v>539.87889273356461</v>
      </c>
      <c r="K92">
        <f t="shared" si="7"/>
        <v>12.353157439446372</v>
      </c>
    </row>
    <row r="93" spans="4:11" x14ac:dyDescent="0.3">
      <c r="D93">
        <v>133</v>
      </c>
      <c r="E93">
        <v>18</v>
      </c>
      <c r="G93">
        <f t="shared" si="4"/>
        <v>-23.235294117647072</v>
      </c>
      <c r="H93">
        <f t="shared" si="5"/>
        <v>2.485294117647058</v>
      </c>
      <c r="I93">
        <f t="shared" si="6"/>
        <v>-57.746539792387559</v>
      </c>
      <c r="J93">
        <f t="shared" si="7"/>
        <v>539.87889273356461</v>
      </c>
      <c r="K93">
        <f t="shared" si="7"/>
        <v>6.1766868512110689</v>
      </c>
    </row>
    <row r="94" spans="4:11" x14ac:dyDescent="0.3">
      <c r="D94">
        <v>133</v>
      </c>
      <c r="E94">
        <v>19</v>
      </c>
      <c r="G94">
        <f t="shared" si="4"/>
        <v>-23.235294117647072</v>
      </c>
      <c r="H94">
        <f t="shared" si="5"/>
        <v>3.485294117647058</v>
      </c>
      <c r="I94">
        <f t="shared" si="6"/>
        <v>-80.981833910034624</v>
      </c>
      <c r="J94">
        <f t="shared" si="7"/>
        <v>539.87889273356461</v>
      </c>
      <c r="K94">
        <f t="shared" si="7"/>
        <v>12.147275086505184</v>
      </c>
    </row>
    <row r="95" spans="4:11" x14ac:dyDescent="0.3">
      <c r="D95">
        <v>135</v>
      </c>
      <c r="E95">
        <v>15</v>
      </c>
      <c r="G95">
        <f t="shared" si="4"/>
        <v>-21.235294117647072</v>
      </c>
      <c r="H95">
        <f t="shared" si="5"/>
        <v>-0.51470588235294201</v>
      </c>
      <c r="I95">
        <f t="shared" si="6"/>
        <v>10.929930795847776</v>
      </c>
      <c r="J95">
        <f t="shared" si="7"/>
        <v>450.93771626297632</v>
      </c>
      <c r="K95">
        <f t="shared" si="7"/>
        <v>0.2649221453287206</v>
      </c>
    </row>
    <row r="96" spans="4:11" x14ac:dyDescent="0.3">
      <c r="D96">
        <v>139</v>
      </c>
      <c r="E96">
        <v>17</v>
      </c>
      <c r="G96">
        <f t="shared" si="4"/>
        <v>-17.235294117647072</v>
      </c>
      <c r="H96">
        <f t="shared" si="5"/>
        <v>1.485294117647058</v>
      </c>
      <c r="I96">
        <f t="shared" si="6"/>
        <v>-25.599480968858138</v>
      </c>
      <c r="J96">
        <f t="shared" si="7"/>
        <v>297.05536332179975</v>
      </c>
      <c r="K96">
        <f t="shared" si="7"/>
        <v>2.2060986159169524</v>
      </c>
    </row>
    <row r="97" spans="4:11" x14ac:dyDescent="0.3">
      <c r="D97">
        <v>139</v>
      </c>
      <c r="E97">
        <v>20</v>
      </c>
      <c r="G97">
        <f t="shared" si="4"/>
        <v>-17.235294117647072</v>
      </c>
      <c r="H97">
        <f t="shared" si="5"/>
        <v>4.485294117647058</v>
      </c>
      <c r="I97">
        <f t="shared" si="6"/>
        <v>-77.305363321799348</v>
      </c>
      <c r="J97">
        <f t="shared" si="7"/>
        <v>297.05536332179975</v>
      </c>
      <c r="K97">
        <f t="shared" si="7"/>
        <v>20.117863321799302</v>
      </c>
    </row>
    <row r="98" spans="4:11" x14ac:dyDescent="0.3">
      <c r="D98">
        <v>141</v>
      </c>
      <c r="E98">
        <v>18</v>
      </c>
      <c r="G98">
        <f t="shared" si="4"/>
        <v>-15.235294117647072</v>
      </c>
      <c r="H98">
        <f t="shared" si="5"/>
        <v>2.485294117647058</v>
      </c>
      <c r="I98">
        <f t="shared" si="6"/>
        <v>-37.864186851211095</v>
      </c>
      <c r="J98">
        <f t="shared" si="7"/>
        <v>232.11418685121149</v>
      </c>
      <c r="K98">
        <f t="shared" si="7"/>
        <v>6.1766868512110689</v>
      </c>
    </row>
    <row r="99" spans="4:11" x14ac:dyDescent="0.3">
      <c r="D99">
        <v>143</v>
      </c>
      <c r="E99">
        <v>15</v>
      </c>
      <c r="G99">
        <f t="shared" si="4"/>
        <v>-13.235294117647072</v>
      </c>
      <c r="H99">
        <f t="shared" si="5"/>
        <v>-0.51470588235294201</v>
      </c>
      <c r="I99">
        <f t="shared" si="6"/>
        <v>6.8122837370242397</v>
      </c>
      <c r="J99">
        <f t="shared" si="7"/>
        <v>175.1730103806232</v>
      </c>
      <c r="K99">
        <f t="shared" si="7"/>
        <v>0.2649221453287206</v>
      </c>
    </row>
    <row r="100" spans="4:11" x14ac:dyDescent="0.3">
      <c r="D100">
        <v>144</v>
      </c>
      <c r="E100">
        <v>22</v>
      </c>
      <c r="G100">
        <f t="shared" si="4"/>
        <v>-12.235294117647072</v>
      </c>
      <c r="H100">
        <f t="shared" si="5"/>
        <v>6.485294117647058</v>
      </c>
      <c r="I100">
        <f t="shared" si="6"/>
        <v>-79.349480968858202</v>
      </c>
      <c r="J100">
        <f t="shared" si="7"/>
        <v>149.70242214532905</v>
      </c>
      <c r="K100">
        <f t="shared" si="7"/>
        <v>42.05903979238753</v>
      </c>
    </row>
    <row r="101" spans="4:11" x14ac:dyDescent="0.3">
      <c r="D101">
        <v>147</v>
      </c>
      <c r="E101">
        <v>17</v>
      </c>
      <c r="G101">
        <f t="shared" si="4"/>
        <v>-9.2352941176470722</v>
      </c>
      <c r="H101">
        <f t="shared" si="5"/>
        <v>1.485294117647058</v>
      </c>
      <c r="I101">
        <f t="shared" si="6"/>
        <v>-13.717128027681673</v>
      </c>
      <c r="J101">
        <f t="shared" si="7"/>
        <v>85.290657439446619</v>
      </c>
      <c r="K101">
        <f t="shared" si="7"/>
        <v>2.2060986159169524</v>
      </c>
    </row>
    <row r="102" spans="4:11" x14ac:dyDescent="0.3">
      <c r="D102">
        <v>148</v>
      </c>
      <c r="E102">
        <v>18</v>
      </c>
      <c r="G102">
        <f t="shared" si="4"/>
        <v>-8.2352941176470722</v>
      </c>
      <c r="H102">
        <f t="shared" si="5"/>
        <v>2.485294117647058</v>
      </c>
      <c r="I102">
        <f t="shared" si="6"/>
        <v>-20.467128027681689</v>
      </c>
      <c r="J102">
        <f t="shared" si="7"/>
        <v>67.820069204152475</v>
      </c>
      <c r="K102">
        <f t="shared" si="7"/>
        <v>6.1766868512110689</v>
      </c>
    </row>
    <row r="103" spans="4:11" x14ac:dyDescent="0.3">
      <c r="D103">
        <v>148</v>
      </c>
      <c r="E103">
        <v>12</v>
      </c>
      <c r="G103">
        <f t="shared" si="4"/>
        <v>-8.2352941176470722</v>
      </c>
      <c r="H103">
        <f t="shared" si="5"/>
        <v>-3.514705882352942</v>
      </c>
      <c r="I103">
        <f t="shared" si="6"/>
        <v>28.944636678200744</v>
      </c>
      <c r="J103">
        <f t="shared" si="7"/>
        <v>67.820069204152475</v>
      </c>
      <c r="K103">
        <f t="shared" si="7"/>
        <v>12.353157439446372</v>
      </c>
    </row>
    <row r="104" spans="4:11" x14ac:dyDescent="0.3">
      <c r="D104">
        <v>149</v>
      </c>
      <c r="E104">
        <v>13</v>
      </c>
      <c r="G104">
        <f t="shared" si="4"/>
        <v>-7.2352941176470722</v>
      </c>
      <c r="H104">
        <f t="shared" si="5"/>
        <v>-2.514705882352942</v>
      </c>
      <c r="I104">
        <f t="shared" si="6"/>
        <v>18.19463667820073</v>
      </c>
      <c r="J104">
        <f t="shared" si="7"/>
        <v>52.349480968858323</v>
      </c>
      <c r="K104">
        <f t="shared" si="7"/>
        <v>6.323745674740489</v>
      </c>
    </row>
    <row r="105" spans="4:11" x14ac:dyDescent="0.3">
      <c r="D105">
        <v>153</v>
      </c>
      <c r="E105">
        <v>18</v>
      </c>
      <c r="G105">
        <f t="shared" si="4"/>
        <v>-3.2352941176470722</v>
      </c>
      <c r="H105">
        <f t="shared" si="5"/>
        <v>2.485294117647058</v>
      </c>
      <c r="I105">
        <f t="shared" si="6"/>
        <v>-8.040657439446397</v>
      </c>
      <c r="J105">
        <f t="shared" si="7"/>
        <v>10.467128027681747</v>
      </c>
      <c r="K105">
        <f t="shared" si="7"/>
        <v>6.1766868512110689</v>
      </c>
    </row>
    <row r="106" spans="4:11" x14ac:dyDescent="0.3">
      <c r="D106">
        <v>154</v>
      </c>
      <c r="E106">
        <v>24</v>
      </c>
      <c r="G106">
        <f t="shared" si="4"/>
        <v>-2.2352941176470722</v>
      </c>
      <c r="H106">
        <f t="shared" si="5"/>
        <v>8.485294117647058</v>
      </c>
      <c r="I106">
        <f t="shared" si="6"/>
        <v>-18.967128027681774</v>
      </c>
      <c r="J106">
        <f t="shared" si="7"/>
        <v>4.9965397923876029</v>
      </c>
      <c r="K106">
        <f t="shared" si="7"/>
        <v>72.000216262975769</v>
      </c>
    </row>
    <row r="107" spans="4:11" x14ac:dyDescent="0.3">
      <c r="D107">
        <v>155</v>
      </c>
      <c r="E107">
        <v>15</v>
      </c>
      <c r="G107">
        <f t="shared" si="4"/>
        <v>-1.2352941176470722</v>
      </c>
      <c r="H107">
        <f t="shared" si="5"/>
        <v>-0.51470588235294201</v>
      </c>
      <c r="I107">
        <f t="shared" si="6"/>
        <v>0.63581314878893525</v>
      </c>
      <c r="J107">
        <f t="shared" si="7"/>
        <v>1.5259515570934588</v>
      </c>
      <c r="K107">
        <f t="shared" si="7"/>
        <v>0.2649221453287206</v>
      </c>
    </row>
    <row r="108" spans="4:11" x14ac:dyDescent="0.3">
      <c r="D108">
        <v>156</v>
      </c>
      <c r="E108">
        <v>20</v>
      </c>
      <c r="G108">
        <f t="shared" si="4"/>
        <v>-0.2352941176470722</v>
      </c>
      <c r="H108">
        <f t="shared" si="5"/>
        <v>4.485294117647058</v>
      </c>
      <c r="I108">
        <f t="shared" si="6"/>
        <v>-1.0553633217993676</v>
      </c>
      <c r="J108">
        <f t="shared" si="7"/>
        <v>5.5363321799314254E-2</v>
      </c>
      <c r="K108">
        <f t="shared" si="7"/>
        <v>20.117863321799302</v>
      </c>
    </row>
    <row r="109" spans="4:11" x14ac:dyDescent="0.3">
      <c r="D109">
        <v>158</v>
      </c>
      <c r="E109">
        <v>16</v>
      </c>
      <c r="G109">
        <f t="shared" si="4"/>
        <v>1.7647058823529278</v>
      </c>
      <c r="H109">
        <f t="shared" si="5"/>
        <v>0.48529411764705799</v>
      </c>
      <c r="I109">
        <f t="shared" si="6"/>
        <v>0.85640138408303701</v>
      </c>
      <c r="J109">
        <f t="shared" si="7"/>
        <v>3.1141868512110253</v>
      </c>
      <c r="K109">
        <f t="shared" si="7"/>
        <v>0.23551038062283655</v>
      </c>
    </row>
    <row r="110" spans="4:11" x14ac:dyDescent="0.3">
      <c r="D110">
        <v>158</v>
      </c>
      <c r="E110">
        <v>13</v>
      </c>
      <c r="G110">
        <f t="shared" si="4"/>
        <v>1.7647058823529278</v>
      </c>
      <c r="H110">
        <f t="shared" si="5"/>
        <v>-2.514705882352942</v>
      </c>
      <c r="I110">
        <f t="shared" si="6"/>
        <v>-4.4377162629757461</v>
      </c>
      <c r="J110">
        <f t="shared" si="7"/>
        <v>3.1141868512110253</v>
      </c>
      <c r="K110">
        <f t="shared" si="7"/>
        <v>6.323745674740489</v>
      </c>
    </row>
    <row r="111" spans="4:11" x14ac:dyDescent="0.3">
      <c r="D111">
        <v>159</v>
      </c>
      <c r="E111">
        <v>13</v>
      </c>
      <c r="G111">
        <f t="shared" si="4"/>
        <v>2.7647058823529278</v>
      </c>
      <c r="H111">
        <f t="shared" si="5"/>
        <v>-2.514705882352942</v>
      </c>
      <c r="I111">
        <f t="shared" si="6"/>
        <v>-6.9524221453286881</v>
      </c>
      <c r="J111">
        <f t="shared" si="7"/>
        <v>7.6435986159168809</v>
      </c>
      <c r="K111">
        <f t="shared" si="7"/>
        <v>6.323745674740489</v>
      </c>
    </row>
    <row r="112" spans="4:11" x14ac:dyDescent="0.3">
      <c r="D112">
        <v>159</v>
      </c>
      <c r="E112">
        <v>24</v>
      </c>
      <c r="G112">
        <f t="shared" si="4"/>
        <v>2.7647058823529278</v>
      </c>
      <c r="H112">
        <f t="shared" si="5"/>
        <v>8.485294117647058</v>
      </c>
      <c r="I112">
        <f t="shared" si="6"/>
        <v>23.459342560553516</v>
      </c>
      <c r="J112">
        <f t="shared" si="7"/>
        <v>7.6435986159168809</v>
      </c>
      <c r="K112">
        <f t="shared" si="7"/>
        <v>72.000216262975769</v>
      </c>
    </row>
    <row r="113" spans="4:11" x14ac:dyDescent="0.3">
      <c r="D113">
        <v>159</v>
      </c>
      <c r="E113">
        <v>14</v>
      </c>
      <c r="G113">
        <f t="shared" si="4"/>
        <v>2.7647058823529278</v>
      </c>
      <c r="H113">
        <f t="shared" si="5"/>
        <v>-1.514705882352942</v>
      </c>
      <c r="I113">
        <f t="shared" si="6"/>
        <v>-4.1877162629757603</v>
      </c>
      <c r="J113">
        <f t="shared" si="7"/>
        <v>7.6435986159168809</v>
      </c>
      <c r="K113">
        <f t="shared" si="7"/>
        <v>2.2943339100346045</v>
      </c>
    </row>
    <row r="114" spans="4:11" x14ac:dyDescent="0.3">
      <c r="D114">
        <v>159</v>
      </c>
      <c r="E114">
        <v>18</v>
      </c>
      <c r="G114">
        <f t="shared" si="4"/>
        <v>2.7647058823529278</v>
      </c>
      <c r="H114">
        <f t="shared" si="5"/>
        <v>2.485294117647058</v>
      </c>
      <c r="I114">
        <f t="shared" si="6"/>
        <v>6.8711072664359509</v>
      </c>
      <c r="J114">
        <f t="shared" si="7"/>
        <v>7.6435986159168809</v>
      </c>
      <c r="K114">
        <f t="shared" si="7"/>
        <v>6.1766868512110689</v>
      </c>
    </row>
    <row r="115" spans="4:11" x14ac:dyDescent="0.3">
      <c r="D115">
        <v>160</v>
      </c>
      <c r="E115">
        <v>21</v>
      </c>
      <c r="G115">
        <f t="shared" si="4"/>
        <v>3.7647058823529278</v>
      </c>
      <c r="H115">
        <f t="shared" si="5"/>
        <v>5.485294117647058</v>
      </c>
      <c r="I115">
        <f t="shared" si="6"/>
        <v>20.650519031141791</v>
      </c>
      <c r="J115">
        <f t="shared" si="7"/>
        <v>14.173010380622737</v>
      </c>
      <c r="K115">
        <f t="shared" si="7"/>
        <v>30.088451557093418</v>
      </c>
    </row>
    <row r="116" spans="4:11" x14ac:dyDescent="0.3">
      <c r="D116">
        <v>163</v>
      </c>
      <c r="E116">
        <v>14</v>
      </c>
      <c r="G116">
        <f t="shared" si="4"/>
        <v>6.7647058823529278</v>
      </c>
      <c r="H116">
        <f t="shared" si="5"/>
        <v>-1.514705882352942</v>
      </c>
      <c r="I116">
        <f t="shared" si="6"/>
        <v>-10.246539792387528</v>
      </c>
      <c r="J116">
        <f t="shared" si="7"/>
        <v>45.761245674740302</v>
      </c>
      <c r="K116">
        <f t="shared" si="7"/>
        <v>2.2943339100346045</v>
      </c>
    </row>
    <row r="117" spans="4:11" x14ac:dyDescent="0.3">
      <c r="D117">
        <v>163</v>
      </c>
      <c r="E117">
        <v>17</v>
      </c>
      <c r="G117">
        <f t="shared" si="4"/>
        <v>6.7647058823529278</v>
      </c>
      <c r="H117">
        <f t="shared" si="5"/>
        <v>1.485294117647058</v>
      </c>
      <c r="I117">
        <f t="shared" si="6"/>
        <v>10.047577854671255</v>
      </c>
      <c r="J117">
        <f t="shared" si="7"/>
        <v>45.761245674740302</v>
      </c>
      <c r="K117">
        <f t="shared" si="7"/>
        <v>2.2060986159169524</v>
      </c>
    </row>
    <row r="118" spans="4:11" x14ac:dyDescent="0.3">
      <c r="D118">
        <v>164</v>
      </c>
      <c r="E118">
        <v>13</v>
      </c>
      <c r="G118">
        <f t="shared" si="4"/>
        <v>7.7647058823529278</v>
      </c>
      <c r="H118">
        <f t="shared" si="5"/>
        <v>-2.514705882352942</v>
      </c>
      <c r="I118">
        <f t="shared" si="6"/>
        <v>-19.5259515570934</v>
      </c>
      <c r="J118">
        <f t="shared" si="7"/>
        <v>60.290657439446157</v>
      </c>
      <c r="K118">
        <f t="shared" si="7"/>
        <v>6.323745674740489</v>
      </c>
    </row>
    <row r="119" spans="4:11" x14ac:dyDescent="0.3">
      <c r="D119">
        <v>165</v>
      </c>
      <c r="E119">
        <v>23</v>
      </c>
      <c r="G119">
        <f t="shared" si="4"/>
        <v>8.7647058823529278</v>
      </c>
      <c r="H119">
        <f t="shared" si="5"/>
        <v>7.485294117647058</v>
      </c>
      <c r="I119">
        <f t="shared" si="6"/>
        <v>65.606401384082943</v>
      </c>
      <c r="J119">
        <f t="shared" si="7"/>
        <v>76.82006920415202</v>
      </c>
      <c r="K119">
        <f t="shared" si="7"/>
        <v>56.029628027681646</v>
      </c>
    </row>
    <row r="120" spans="4:11" x14ac:dyDescent="0.3">
      <c r="D120">
        <v>167</v>
      </c>
      <c r="E120">
        <v>16</v>
      </c>
      <c r="G120">
        <f t="shared" si="4"/>
        <v>10.764705882352928</v>
      </c>
      <c r="H120">
        <f t="shared" si="5"/>
        <v>0.48529411764705799</v>
      </c>
      <c r="I120">
        <f t="shared" si="6"/>
        <v>5.2240484429065592</v>
      </c>
      <c r="J120">
        <f t="shared" si="7"/>
        <v>115.87889273356373</v>
      </c>
      <c r="K120">
        <f t="shared" si="7"/>
        <v>0.23551038062283655</v>
      </c>
    </row>
    <row r="121" spans="4:11" x14ac:dyDescent="0.3">
      <c r="D121">
        <v>167</v>
      </c>
      <c r="E121">
        <v>22</v>
      </c>
      <c r="G121">
        <f t="shared" si="4"/>
        <v>10.764705882352928</v>
      </c>
      <c r="H121">
        <f t="shared" si="5"/>
        <v>6.485294117647058</v>
      </c>
      <c r="I121">
        <f t="shared" si="6"/>
        <v>69.812283737024131</v>
      </c>
      <c r="J121">
        <f t="shared" si="7"/>
        <v>115.87889273356373</v>
      </c>
      <c r="K121">
        <f t="shared" si="7"/>
        <v>42.05903979238753</v>
      </c>
    </row>
    <row r="122" spans="4:11" x14ac:dyDescent="0.3">
      <c r="D122">
        <v>168</v>
      </c>
      <c r="E122">
        <v>17</v>
      </c>
      <c r="G122">
        <f t="shared" si="4"/>
        <v>11.764705882352928</v>
      </c>
      <c r="H122">
        <f t="shared" si="5"/>
        <v>1.485294117647058</v>
      </c>
      <c r="I122">
        <f t="shared" si="6"/>
        <v>17.474048442906543</v>
      </c>
      <c r="J122">
        <f t="shared" si="7"/>
        <v>138.40830449826959</v>
      </c>
      <c r="K122">
        <f t="shared" si="7"/>
        <v>2.2060986159169524</v>
      </c>
    </row>
    <row r="123" spans="4:11" x14ac:dyDescent="0.3">
      <c r="D123">
        <v>177</v>
      </c>
      <c r="E123">
        <v>12</v>
      </c>
      <c r="G123">
        <f t="shared" si="4"/>
        <v>20.764705882352928</v>
      </c>
      <c r="H123">
        <f t="shared" si="5"/>
        <v>-3.514705882352942</v>
      </c>
      <c r="I123">
        <f t="shared" si="6"/>
        <v>-72.981833910034567</v>
      </c>
      <c r="J123">
        <f t="shared" si="7"/>
        <v>431.17301038062226</v>
      </c>
      <c r="K123">
        <f t="shared" si="7"/>
        <v>12.353157439446372</v>
      </c>
    </row>
    <row r="124" spans="4:11" x14ac:dyDescent="0.3">
      <c r="D124">
        <v>178</v>
      </c>
      <c r="E124">
        <v>16</v>
      </c>
      <c r="G124">
        <f t="shared" si="4"/>
        <v>21.764705882352928</v>
      </c>
      <c r="H124">
        <f t="shared" si="5"/>
        <v>0.48529411764705799</v>
      </c>
      <c r="I124">
        <f t="shared" si="6"/>
        <v>10.562283737024197</v>
      </c>
      <c r="J124">
        <f t="shared" si="7"/>
        <v>473.70242214532811</v>
      </c>
      <c r="K124">
        <f t="shared" si="7"/>
        <v>0.23551038062283655</v>
      </c>
    </row>
    <row r="125" spans="4:11" x14ac:dyDescent="0.3">
      <c r="D125">
        <v>182</v>
      </c>
      <c r="E125">
        <v>13</v>
      </c>
      <c r="G125">
        <f t="shared" si="4"/>
        <v>25.764705882352928</v>
      </c>
      <c r="H125">
        <f t="shared" si="5"/>
        <v>-2.514705882352942</v>
      </c>
      <c r="I125">
        <f t="shared" si="6"/>
        <v>-64.790657439446349</v>
      </c>
      <c r="J125">
        <f t="shared" si="7"/>
        <v>663.82006920415154</v>
      </c>
      <c r="K125">
        <f t="shared" si="7"/>
        <v>6.323745674740489</v>
      </c>
    </row>
    <row r="126" spans="4:11" x14ac:dyDescent="0.3">
      <c r="D126">
        <v>183</v>
      </c>
      <c r="E126">
        <v>13</v>
      </c>
      <c r="G126">
        <f t="shared" si="4"/>
        <v>26.764705882352928</v>
      </c>
      <c r="H126">
        <f t="shared" si="5"/>
        <v>-2.514705882352942</v>
      </c>
      <c r="I126">
        <f t="shared" si="6"/>
        <v>-67.305363321799291</v>
      </c>
      <c r="J126">
        <f t="shared" si="7"/>
        <v>716.34948096885739</v>
      </c>
      <c r="K126">
        <f t="shared" si="7"/>
        <v>6.323745674740489</v>
      </c>
    </row>
    <row r="127" spans="4:11" x14ac:dyDescent="0.3">
      <c r="D127">
        <v>183</v>
      </c>
      <c r="E127">
        <v>24</v>
      </c>
      <c r="G127">
        <f t="shared" si="4"/>
        <v>26.764705882352928</v>
      </c>
      <c r="H127">
        <f t="shared" si="5"/>
        <v>8.485294117647058</v>
      </c>
      <c r="I127">
        <f t="shared" si="6"/>
        <v>227.10640138408291</v>
      </c>
      <c r="J127">
        <f t="shared" si="7"/>
        <v>716.34948096885739</v>
      </c>
      <c r="K127">
        <f t="shared" si="7"/>
        <v>72.000216262975769</v>
      </c>
    </row>
    <row r="128" spans="4:11" x14ac:dyDescent="0.3">
      <c r="D128">
        <v>184</v>
      </c>
      <c r="E128">
        <v>13</v>
      </c>
      <c r="G128">
        <f t="shared" si="4"/>
        <v>27.764705882352928</v>
      </c>
      <c r="H128">
        <f t="shared" si="5"/>
        <v>-2.514705882352942</v>
      </c>
      <c r="I128">
        <f t="shared" si="6"/>
        <v>-69.820069204152233</v>
      </c>
      <c r="J128">
        <f t="shared" si="7"/>
        <v>770.87889273356325</v>
      </c>
      <c r="K128">
        <f t="shared" si="7"/>
        <v>6.323745674740489</v>
      </c>
    </row>
    <row r="129" spans="4:11" x14ac:dyDescent="0.3">
      <c r="D129">
        <v>184</v>
      </c>
      <c r="E129">
        <v>21</v>
      </c>
      <c r="G129">
        <f t="shared" si="4"/>
        <v>27.764705882352928</v>
      </c>
      <c r="H129">
        <f t="shared" si="5"/>
        <v>5.485294117647058</v>
      </c>
      <c r="I129">
        <f t="shared" si="6"/>
        <v>152.29757785467118</v>
      </c>
      <c r="J129">
        <f t="shared" si="7"/>
        <v>770.87889273356325</v>
      </c>
      <c r="K129">
        <f t="shared" si="7"/>
        <v>30.088451557093418</v>
      </c>
    </row>
    <row r="130" spans="4:11" x14ac:dyDescent="0.3">
      <c r="D130">
        <v>185</v>
      </c>
      <c r="E130">
        <v>14</v>
      </c>
      <c r="G130">
        <f t="shared" si="4"/>
        <v>28.764705882352928</v>
      </c>
      <c r="H130">
        <f t="shared" si="5"/>
        <v>-1.514705882352942</v>
      </c>
      <c r="I130">
        <f t="shared" si="6"/>
        <v>-43.570069204152254</v>
      </c>
      <c r="J130">
        <f t="shared" si="7"/>
        <v>827.4083044982691</v>
      </c>
      <c r="K130">
        <f t="shared" si="7"/>
        <v>2.2943339100346045</v>
      </c>
    </row>
    <row r="131" spans="4:11" x14ac:dyDescent="0.3">
      <c r="D131">
        <v>186</v>
      </c>
      <c r="E131">
        <v>16</v>
      </c>
      <c r="G131">
        <f t="shared" si="4"/>
        <v>29.764705882352928</v>
      </c>
      <c r="H131">
        <f t="shared" si="5"/>
        <v>0.48529411764705799</v>
      </c>
      <c r="I131">
        <f t="shared" si="6"/>
        <v>14.444636678200661</v>
      </c>
      <c r="J131">
        <f t="shared" si="7"/>
        <v>885.93771626297496</v>
      </c>
      <c r="K131">
        <f t="shared" si="7"/>
        <v>0.23551038062283655</v>
      </c>
    </row>
    <row r="132" spans="4:11" x14ac:dyDescent="0.3">
      <c r="D132">
        <v>187</v>
      </c>
      <c r="E132">
        <v>15</v>
      </c>
      <c r="G132">
        <f t="shared" si="4"/>
        <v>30.764705882352928</v>
      </c>
      <c r="H132">
        <f t="shared" si="5"/>
        <v>-0.51470588235294201</v>
      </c>
      <c r="I132">
        <f t="shared" si="6"/>
        <v>-15.834775086505209</v>
      </c>
      <c r="J132">
        <f t="shared" si="7"/>
        <v>946.46712802768081</v>
      </c>
      <c r="K132">
        <f t="shared" si="7"/>
        <v>0.2649221453287206</v>
      </c>
    </row>
    <row r="133" spans="4:11" x14ac:dyDescent="0.3">
      <c r="D133">
        <v>190</v>
      </c>
      <c r="E133">
        <v>24</v>
      </c>
      <c r="G133">
        <f t="shared" ref="G133:G196" si="8">D133-$G$2</f>
        <v>33.764705882352928</v>
      </c>
      <c r="H133">
        <f t="shared" si="5"/>
        <v>8.485294117647058</v>
      </c>
      <c r="I133">
        <f t="shared" si="6"/>
        <v>286.50346020761231</v>
      </c>
      <c r="J133">
        <f t="shared" si="7"/>
        <v>1140.0553633217985</v>
      </c>
      <c r="K133">
        <f t="shared" si="7"/>
        <v>72.000216262975769</v>
      </c>
    </row>
    <row r="134" spans="4:11" x14ac:dyDescent="0.3">
      <c r="D134">
        <v>190</v>
      </c>
      <c r="E134">
        <v>16</v>
      </c>
      <c r="G134">
        <f t="shared" si="8"/>
        <v>33.764705882352928</v>
      </c>
      <c r="H134">
        <f t="shared" ref="H134:H197" si="9">E134-$H$2</f>
        <v>0.48529411764705799</v>
      </c>
      <c r="I134">
        <f t="shared" ref="I134:I197" si="10">G134*H134</f>
        <v>16.385813148788891</v>
      </c>
      <c r="J134">
        <f t="shared" ref="J134:K197" si="11">G134^2</f>
        <v>1140.0553633217985</v>
      </c>
      <c r="K134">
        <f t="shared" si="11"/>
        <v>0.23551038062283655</v>
      </c>
    </row>
    <row r="135" spans="4:11" x14ac:dyDescent="0.3">
      <c r="D135">
        <v>194</v>
      </c>
      <c r="E135">
        <v>22</v>
      </c>
      <c r="G135">
        <f t="shared" si="8"/>
        <v>37.764705882352928</v>
      </c>
      <c r="H135">
        <f t="shared" si="9"/>
        <v>6.485294117647058</v>
      </c>
      <c r="I135">
        <f t="shared" si="10"/>
        <v>244.91522491349468</v>
      </c>
      <c r="J135">
        <f t="shared" si="11"/>
        <v>1426.1730103806219</v>
      </c>
      <c r="K135">
        <f t="shared" si="11"/>
        <v>42.05903979238753</v>
      </c>
    </row>
    <row r="136" spans="4:11" x14ac:dyDescent="0.3">
      <c r="D136">
        <v>197</v>
      </c>
      <c r="E136">
        <v>19</v>
      </c>
      <c r="G136">
        <f t="shared" si="8"/>
        <v>40.764705882352928</v>
      </c>
      <c r="H136">
        <f t="shared" si="9"/>
        <v>3.485294117647058</v>
      </c>
      <c r="I136">
        <f t="shared" si="10"/>
        <v>142.07698961937709</v>
      </c>
      <c r="J136">
        <f t="shared" si="11"/>
        <v>1661.7612456747395</v>
      </c>
      <c r="K136">
        <f t="shared" si="11"/>
        <v>12.147275086505184</v>
      </c>
    </row>
    <row r="137" spans="4:11" x14ac:dyDescent="0.3">
      <c r="D137">
        <v>198</v>
      </c>
      <c r="E137">
        <v>13</v>
      </c>
      <c r="G137">
        <f t="shared" si="8"/>
        <v>41.764705882352928</v>
      </c>
      <c r="H137">
        <f t="shared" si="9"/>
        <v>-2.514705882352942</v>
      </c>
      <c r="I137">
        <f t="shared" si="10"/>
        <v>-105.02595155709342</v>
      </c>
      <c r="J137">
        <f t="shared" si="11"/>
        <v>1744.2906574394453</v>
      </c>
      <c r="K137">
        <f t="shared" si="11"/>
        <v>6.323745674740489</v>
      </c>
    </row>
    <row r="138" spans="4:11" x14ac:dyDescent="0.3">
      <c r="D138">
        <v>202</v>
      </c>
      <c r="E138">
        <v>22</v>
      </c>
      <c r="G138">
        <f t="shared" si="8"/>
        <v>45.764705882352928</v>
      </c>
      <c r="H138">
        <f t="shared" si="9"/>
        <v>6.485294117647058</v>
      </c>
      <c r="I138">
        <f t="shared" si="10"/>
        <v>296.79757785467115</v>
      </c>
      <c r="J138">
        <f t="shared" si="11"/>
        <v>2094.4083044982685</v>
      </c>
      <c r="K138">
        <f t="shared" si="11"/>
        <v>42.05903979238753</v>
      </c>
    </row>
    <row r="139" spans="4:11" x14ac:dyDescent="0.3">
      <c r="D139">
        <v>206</v>
      </c>
      <c r="E139">
        <v>24</v>
      </c>
      <c r="G139">
        <f t="shared" si="8"/>
        <v>49.764705882352928</v>
      </c>
      <c r="H139">
        <f t="shared" si="9"/>
        <v>8.485294117647058</v>
      </c>
      <c r="I139">
        <f t="shared" si="10"/>
        <v>422.26816608996523</v>
      </c>
      <c r="J139">
        <f t="shared" si="11"/>
        <v>2476.525951557092</v>
      </c>
      <c r="K139">
        <f t="shared" si="11"/>
        <v>72.000216262975769</v>
      </c>
    </row>
    <row r="140" spans="4:11" x14ac:dyDescent="0.3">
      <c r="D140">
        <v>206</v>
      </c>
      <c r="E140">
        <v>17</v>
      </c>
      <c r="G140">
        <f t="shared" si="8"/>
        <v>49.764705882352928</v>
      </c>
      <c r="H140">
        <f t="shared" si="9"/>
        <v>1.485294117647058</v>
      </c>
      <c r="I140">
        <f t="shared" si="10"/>
        <v>73.915224913494754</v>
      </c>
      <c r="J140">
        <f t="shared" si="11"/>
        <v>2476.525951557092</v>
      </c>
      <c r="K140">
        <f t="shared" si="11"/>
        <v>2.2060986159169524</v>
      </c>
    </row>
    <row r="141" spans="4:11" x14ac:dyDescent="0.3">
      <c r="D141">
        <v>208</v>
      </c>
      <c r="E141">
        <v>22</v>
      </c>
      <c r="G141">
        <f t="shared" si="8"/>
        <v>51.764705882352928</v>
      </c>
      <c r="H141">
        <f t="shared" si="9"/>
        <v>6.485294117647058</v>
      </c>
      <c r="I141">
        <f t="shared" si="10"/>
        <v>335.70934256055352</v>
      </c>
      <c r="J141">
        <f t="shared" si="11"/>
        <v>2679.5847750865037</v>
      </c>
      <c r="K141">
        <f t="shared" si="11"/>
        <v>42.05903979238753</v>
      </c>
    </row>
    <row r="142" spans="4:11" x14ac:dyDescent="0.3">
      <c r="D142">
        <v>215</v>
      </c>
      <c r="E142">
        <v>23</v>
      </c>
      <c r="G142">
        <f t="shared" si="8"/>
        <v>58.764705882352928</v>
      </c>
      <c r="H142">
        <f t="shared" si="9"/>
        <v>7.485294117647058</v>
      </c>
      <c r="I142">
        <f t="shared" si="10"/>
        <v>439.87110726643584</v>
      </c>
      <c r="J142">
        <f t="shared" si="11"/>
        <v>3453.2906574394447</v>
      </c>
      <c r="K142">
        <f t="shared" si="11"/>
        <v>56.029628027681646</v>
      </c>
    </row>
    <row r="143" spans="4:11" x14ac:dyDescent="0.3">
      <c r="D143">
        <v>216</v>
      </c>
      <c r="E143">
        <v>15</v>
      </c>
      <c r="G143">
        <f t="shared" si="8"/>
        <v>59.764705882352928</v>
      </c>
      <c r="H143">
        <f t="shared" si="9"/>
        <v>-0.51470588235294201</v>
      </c>
      <c r="I143">
        <f t="shared" si="10"/>
        <v>-30.761245674740529</v>
      </c>
      <c r="J143">
        <f t="shared" si="11"/>
        <v>3571.8200692041505</v>
      </c>
      <c r="K143">
        <f t="shared" si="11"/>
        <v>0.2649221453287206</v>
      </c>
    </row>
    <row r="144" spans="4:11" x14ac:dyDescent="0.3">
      <c r="D144">
        <v>217</v>
      </c>
      <c r="E144">
        <v>22</v>
      </c>
      <c r="G144">
        <f t="shared" si="8"/>
        <v>60.764705882352928</v>
      </c>
      <c r="H144">
        <f t="shared" si="9"/>
        <v>6.485294117647058</v>
      </c>
      <c r="I144">
        <f t="shared" si="10"/>
        <v>394.076989619377</v>
      </c>
      <c r="J144">
        <f t="shared" si="11"/>
        <v>3692.3494809688564</v>
      </c>
      <c r="K144">
        <f t="shared" si="11"/>
        <v>42.05903979238753</v>
      </c>
    </row>
    <row r="145" spans="4:11" x14ac:dyDescent="0.3">
      <c r="D145">
        <v>217</v>
      </c>
      <c r="E145">
        <v>15</v>
      </c>
      <c r="G145">
        <f t="shared" si="8"/>
        <v>60.764705882352928</v>
      </c>
      <c r="H145">
        <f t="shared" si="9"/>
        <v>-0.51470588235294201</v>
      </c>
      <c r="I145">
        <f t="shared" si="10"/>
        <v>-31.275951557093471</v>
      </c>
      <c r="J145">
        <f t="shared" si="11"/>
        <v>3692.3494809688564</v>
      </c>
      <c r="K145">
        <f t="shared" si="11"/>
        <v>0.2649221453287206</v>
      </c>
    </row>
    <row r="146" spans="4:11" x14ac:dyDescent="0.3">
      <c r="D146">
        <v>217</v>
      </c>
      <c r="E146">
        <v>18</v>
      </c>
      <c r="G146">
        <f t="shared" si="8"/>
        <v>60.764705882352928</v>
      </c>
      <c r="H146">
        <f t="shared" si="9"/>
        <v>2.485294117647058</v>
      </c>
      <c r="I146">
        <f t="shared" si="10"/>
        <v>151.01816608996532</v>
      </c>
      <c r="J146">
        <f t="shared" si="11"/>
        <v>3692.3494809688564</v>
      </c>
      <c r="K146">
        <f t="shared" si="11"/>
        <v>6.1766868512110689</v>
      </c>
    </row>
    <row r="147" spans="4:11" x14ac:dyDescent="0.3">
      <c r="D147">
        <v>218</v>
      </c>
      <c r="E147">
        <v>24</v>
      </c>
      <c r="G147">
        <f t="shared" si="8"/>
        <v>61.764705882352928</v>
      </c>
      <c r="H147">
        <f t="shared" si="9"/>
        <v>8.485294117647058</v>
      </c>
      <c r="I147">
        <f t="shared" si="10"/>
        <v>524.09169550172999</v>
      </c>
      <c r="J147">
        <f t="shared" si="11"/>
        <v>3814.8788927335622</v>
      </c>
      <c r="K147">
        <f t="shared" si="11"/>
        <v>72.000216262975769</v>
      </c>
    </row>
    <row r="148" spans="4:11" x14ac:dyDescent="0.3">
      <c r="D148">
        <v>221</v>
      </c>
      <c r="E148">
        <v>23</v>
      </c>
      <c r="G148">
        <f t="shared" si="8"/>
        <v>64.764705882352928</v>
      </c>
      <c r="H148">
        <f t="shared" si="9"/>
        <v>7.485294117647058</v>
      </c>
      <c r="I148">
        <f t="shared" si="10"/>
        <v>484.78287197231816</v>
      </c>
      <c r="J148">
        <f t="shared" si="11"/>
        <v>4194.4671280276798</v>
      </c>
      <c r="K148">
        <f t="shared" si="11"/>
        <v>56.029628027681646</v>
      </c>
    </row>
    <row r="149" spans="4:11" x14ac:dyDescent="0.3">
      <c r="D149">
        <v>222</v>
      </c>
      <c r="E149">
        <v>21</v>
      </c>
      <c r="G149">
        <f t="shared" si="8"/>
        <v>65.764705882352928</v>
      </c>
      <c r="H149">
        <f t="shared" si="9"/>
        <v>5.485294117647058</v>
      </c>
      <c r="I149">
        <f t="shared" si="10"/>
        <v>360.73875432525938</v>
      </c>
      <c r="J149">
        <f t="shared" si="11"/>
        <v>4324.9965397923861</v>
      </c>
      <c r="K149">
        <f t="shared" si="11"/>
        <v>30.088451557093418</v>
      </c>
    </row>
    <row r="150" spans="4:11" x14ac:dyDescent="0.3">
      <c r="D150">
        <v>224</v>
      </c>
      <c r="E150">
        <v>14</v>
      </c>
      <c r="G150">
        <f t="shared" si="8"/>
        <v>67.764705882352928</v>
      </c>
      <c r="H150">
        <f t="shared" si="9"/>
        <v>-1.514705882352942</v>
      </c>
      <c r="I150">
        <f t="shared" si="10"/>
        <v>-102.64359861591699</v>
      </c>
      <c r="J150">
        <f t="shared" si="11"/>
        <v>4592.0553633217978</v>
      </c>
      <c r="K150">
        <f t="shared" si="11"/>
        <v>2.2943339100346045</v>
      </c>
    </row>
    <row r="151" spans="4:11" x14ac:dyDescent="0.3">
      <c r="D151">
        <v>227</v>
      </c>
      <c r="E151">
        <v>12</v>
      </c>
      <c r="G151">
        <f t="shared" si="8"/>
        <v>70.764705882352928</v>
      </c>
      <c r="H151">
        <f t="shared" si="9"/>
        <v>-3.514705882352942</v>
      </c>
      <c r="I151">
        <f t="shared" si="10"/>
        <v>-248.71712802768167</v>
      </c>
      <c r="J151">
        <f t="shared" si="11"/>
        <v>5007.6435986159149</v>
      </c>
      <c r="K151">
        <f t="shared" si="11"/>
        <v>12.353157439446372</v>
      </c>
    </row>
    <row r="152" spans="4:11" x14ac:dyDescent="0.3">
      <c r="D152">
        <v>227</v>
      </c>
      <c r="E152">
        <v>17</v>
      </c>
      <c r="G152">
        <f t="shared" si="8"/>
        <v>70.764705882352928</v>
      </c>
      <c r="H152">
        <f t="shared" si="9"/>
        <v>1.485294117647058</v>
      </c>
      <c r="I152">
        <f t="shared" si="10"/>
        <v>105.10640138408297</v>
      </c>
      <c r="J152">
        <f t="shared" si="11"/>
        <v>5007.6435986159149</v>
      </c>
      <c r="K152">
        <f t="shared" si="11"/>
        <v>2.2060986159169524</v>
      </c>
    </row>
    <row r="153" spans="4:11" x14ac:dyDescent="0.3">
      <c r="D153">
        <v>228</v>
      </c>
      <c r="E153">
        <v>13</v>
      </c>
      <c r="G153">
        <f t="shared" si="8"/>
        <v>71.764705882352928</v>
      </c>
      <c r="H153">
        <f t="shared" si="9"/>
        <v>-2.514705882352942</v>
      </c>
      <c r="I153">
        <f t="shared" si="10"/>
        <v>-180.4671280276817</v>
      </c>
      <c r="J153">
        <f t="shared" si="11"/>
        <v>5150.1730103806212</v>
      </c>
      <c r="K153">
        <f t="shared" si="11"/>
        <v>6.323745674740489</v>
      </c>
    </row>
    <row r="154" spans="4:11" x14ac:dyDescent="0.3">
      <c r="D154">
        <v>228</v>
      </c>
      <c r="E154">
        <v>13</v>
      </c>
      <c r="G154">
        <f t="shared" si="8"/>
        <v>71.764705882352928</v>
      </c>
      <c r="H154">
        <f t="shared" si="9"/>
        <v>-2.514705882352942</v>
      </c>
      <c r="I154">
        <f t="shared" si="10"/>
        <v>-180.4671280276817</v>
      </c>
      <c r="J154">
        <f t="shared" si="11"/>
        <v>5150.1730103806212</v>
      </c>
      <c r="K154">
        <f t="shared" si="11"/>
        <v>6.323745674740489</v>
      </c>
    </row>
    <row r="155" spans="4:11" x14ac:dyDescent="0.3">
      <c r="D155">
        <v>228</v>
      </c>
      <c r="E155">
        <v>19</v>
      </c>
      <c r="G155">
        <f t="shared" si="8"/>
        <v>71.764705882352928</v>
      </c>
      <c r="H155">
        <f t="shared" si="9"/>
        <v>3.485294117647058</v>
      </c>
      <c r="I155">
        <f t="shared" si="10"/>
        <v>250.12110726643587</v>
      </c>
      <c r="J155">
        <f t="shared" si="11"/>
        <v>5150.1730103806212</v>
      </c>
      <c r="K155">
        <f t="shared" si="11"/>
        <v>12.147275086505184</v>
      </c>
    </row>
    <row r="156" spans="4:11" x14ac:dyDescent="0.3">
      <c r="D156">
        <v>229</v>
      </c>
      <c r="E156">
        <v>23</v>
      </c>
      <c r="G156">
        <f t="shared" si="8"/>
        <v>72.764705882352928</v>
      </c>
      <c r="H156">
        <f t="shared" si="9"/>
        <v>7.485294117647058</v>
      </c>
      <c r="I156">
        <f t="shared" si="10"/>
        <v>544.66522491349463</v>
      </c>
      <c r="J156">
        <f t="shared" si="11"/>
        <v>5294.7024221453266</v>
      </c>
      <c r="K156">
        <f t="shared" si="11"/>
        <v>56.029628027681646</v>
      </c>
    </row>
    <row r="157" spans="4:11" x14ac:dyDescent="0.3">
      <c r="D157">
        <v>230</v>
      </c>
      <c r="E157">
        <v>22</v>
      </c>
      <c r="G157">
        <f t="shared" si="8"/>
        <v>73.764705882352928</v>
      </c>
      <c r="H157">
        <f t="shared" si="9"/>
        <v>6.485294117647058</v>
      </c>
      <c r="I157">
        <f t="shared" si="10"/>
        <v>478.38581314878877</v>
      </c>
      <c r="J157">
        <f t="shared" si="11"/>
        <v>5441.2318339100329</v>
      </c>
      <c r="K157">
        <f t="shared" si="11"/>
        <v>42.05903979238753</v>
      </c>
    </row>
    <row r="158" spans="4:11" x14ac:dyDescent="0.3">
      <c r="D158">
        <v>232</v>
      </c>
      <c r="E158">
        <v>17</v>
      </c>
      <c r="G158">
        <f t="shared" si="8"/>
        <v>75.764705882352928</v>
      </c>
      <c r="H158">
        <f t="shared" si="9"/>
        <v>1.485294117647058</v>
      </c>
      <c r="I158">
        <f t="shared" si="10"/>
        <v>112.53287197231826</v>
      </c>
      <c r="J158">
        <f t="shared" si="11"/>
        <v>5740.2906574394447</v>
      </c>
      <c r="K158">
        <f t="shared" si="11"/>
        <v>2.2060986159169524</v>
      </c>
    </row>
    <row r="159" spans="4:11" x14ac:dyDescent="0.3">
      <c r="D159">
        <v>233</v>
      </c>
      <c r="E159">
        <v>17</v>
      </c>
      <c r="G159">
        <f t="shared" si="8"/>
        <v>76.764705882352928</v>
      </c>
      <c r="H159">
        <f t="shared" si="9"/>
        <v>1.485294117647058</v>
      </c>
      <c r="I159">
        <f t="shared" si="10"/>
        <v>114.01816608996532</v>
      </c>
      <c r="J159">
        <f t="shared" si="11"/>
        <v>5892.8200692041501</v>
      </c>
      <c r="K159">
        <f t="shared" si="11"/>
        <v>2.2060986159169524</v>
      </c>
    </row>
    <row r="160" spans="4:11" x14ac:dyDescent="0.3">
      <c r="D160">
        <v>237</v>
      </c>
      <c r="E160">
        <v>14</v>
      </c>
      <c r="G160">
        <f t="shared" si="8"/>
        <v>80.764705882352928</v>
      </c>
      <c r="H160">
        <f t="shared" si="9"/>
        <v>-1.514705882352942</v>
      </c>
      <c r="I160">
        <f t="shared" si="10"/>
        <v>-122.33477508650523</v>
      </c>
      <c r="J160">
        <f t="shared" si="11"/>
        <v>6522.9377162629735</v>
      </c>
      <c r="K160">
        <f t="shared" si="11"/>
        <v>2.2943339100346045</v>
      </c>
    </row>
    <row r="161" spans="4:11" x14ac:dyDescent="0.3">
      <c r="D161">
        <v>238</v>
      </c>
      <c r="E161">
        <v>20</v>
      </c>
      <c r="G161">
        <f t="shared" si="8"/>
        <v>81.764705882352928</v>
      </c>
      <c r="H161">
        <f t="shared" si="9"/>
        <v>4.485294117647058</v>
      </c>
      <c r="I161">
        <f t="shared" si="10"/>
        <v>366.73875432525938</v>
      </c>
      <c r="J161">
        <f t="shared" si="11"/>
        <v>6685.4671280276798</v>
      </c>
      <c r="K161">
        <f t="shared" si="11"/>
        <v>20.117863321799302</v>
      </c>
    </row>
    <row r="162" spans="4:11" x14ac:dyDescent="0.3">
      <c r="D162">
        <v>238</v>
      </c>
      <c r="E162">
        <v>20</v>
      </c>
      <c r="G162">
        <f t="shared" si="8"/>
        <v>81.764705882352928</v>
      </c>
      <c r="H162">
        <f t="shared" si="9"/>
        <v>4.485294117647058</v>
      </c>
      <c r="I162">
        <f t="shared" si="10"/>
        <v>366.73875432525938</v>
      </c>
      <c r="J162">
        <f t="shared" si="11"/>
        <v>6685.4671280276798</v>
      </c>
      <c r="K162">
        <f t="shared" si="11"/>
        <v>20.117863321799302</v>
      </c>
    </row>
    <row r="163" spans="4:11" x14ac:dyDescent="0.3">
      <c r="D163">
        <v>238</v>
      </c>
      <c r="E163">
        <v>13</v>
      </c>
      <c r="G163">
        <f t="shared" si="8"/>
        <v>81.764705882352928</v>
      </c>
      <c r="H163">
        <f t="shared" si="9"/>
        <v>-2.514705882352942</v>
      </c>
      <c r="I163">
        <f t="shared" si="10"/>
        <v>-205.61418685121112</v>
      </c>
      <c r="J163">
        <f t="shared" si="11"/>
        <v>6685.4671280276798</v>
      </c>
      <c r="K163">
        <f t="shared" si="11"/>
        <v>6.323745674740489</v>
      </c>
    </row>
    <row r="164" spans="4:11" x14ac:dyDescent="0.3">
      <c r="D164">
        <v>240</v>
      </c>
      <c r="E164">
        <v>18</v>
      </c>
      <c r="G164">
        <f t="shared" si="8"/>
        <v>83.764705882352928</v>
      </c>
      <c r="H164">
        <f t="shared" si="9"/>
        <v>2.485294117647058</v>
      </c>
      <c r="I164">
        <f t="shared" si="10"/>
        <v>208.17993079584764</v>
      </c>
      <c r="J164">
        <f t="shared" si="11"/>
        <v>7016.5259515570915</v>
      </c>
      <c r="K164">
        <f t="shared" si="11"/>
        <v>6.1766868512110689</v>
      </c>
    </row>
    <row r="165" spans="4:11" x14ac:dyDescent="0.3">
      <c r="D165">
        <v>241</v>
      </c>
      <c r="E165">
        <v>21</v>
      </c>
      <c r="G165">
        <f t="shared" si="8"/>
        <v>84.764705882352928</v>
      </c>
      <c r="H165">
        <f t="shared" si="9"/>
        <v>5.485294117647058</v>
      </c>
      <c r="I165">
        <f t="shared" si="10"/>
        <v>464.95934256055347</v>
      </c>
      <c r="J165">
        <f t="shared" si="11"/>
        <v>7185.0553633217969</v>
      </c>
      <c r="K165">
        <f t="shared" si="11"/>
        <v>30.088451557093418</v>
      </c>
    </row>
    <row r="166" spans="4:11" x14ac:dyDescent="0.3">
      <c r="D166">
        <v>247</v>
      </c>
      <c r="E166">
        <v>23</v>
      </c>
      <c r="G166">
        <f t="shared" si="8"/>
        <v>90.764705882352928</v>
      </c>
      <c r="H166">
        <f t="shared" si="9"/>
        <v>7.485294117647058</v>
      </c>
      <c r="I166">
        <f t="shared" si="10"/>
        <v>679.4005190311417</v>
      </c>
      <c r="J166">
        <f t="shared" si="11"/>
        <v>8238.2318339100329</v>
      </c>
      <c r="K166">
        <f t="shared" si="11"/>
        <v>56.029628027681646</v>
      </c>
    </row>
    <row r="167" spans="4:11" x14ac:dyDescent="0.3">
      <c r="D167">
        <v>248</v>
      </c>
      <c r="E167">
        <v>18</v>
      </c>
      <c r="G167">
        <f t="shared" si="8"/>
        <v>91.764705882352928</v>
      </c>
      <c r="H167">
        <f t="shared" si="9"/>
        <v>2.485294117647058</v>
      </c>
      <c r="I167">
        <f t="shared" si="10"/>
        <v>228.0622837370241</v>
      </c>
      <c r="J167">
        <f t="shared" si="11"/>
        <v>8420.7612456747374</v>
      </c>
      <c r="K167">
        <f t="shared" si="11"/>
        <v>6.1766868512110689</v>
      </c>
    </row>
    <row r="168" spans="4:11" x14ac:dyDescent="0.3">
      <c r="D168">
        <v>250</v>
      </c>
      <c r="E168">
        <v>12</v>
      </c>
      <c r="G168">
        <f t="shared" si="8"/>
        <v>93.764705882352928</v>
      </c>
      <c r="H168">
        <f t="shared" si="9"/>
        <v>-3.514705882352942</v>
      </c>
      <c r="I168">
        <f t="shared" si="10"/>
        <v>-329.55536332179935</v>
      </c>
      <c r="J168">
        <f t="shared" si="11"/>
        <v>8791.8200692041501</v>
      </c>
      <c r="K168">
        <f t="shared" si="11"/>
        <v>12.353157439446372</v>
      </c>
    </row>
    <row r="169" spans="4:11" x14ac:dyDescent="0.3">
      <c r="D169">
        <v>251</v>
      </c>
      <c r="E169">
        <v>17</v>
      </c>
      <c r="G169">
        <f t="shared" si="8"/>
        <v>94.764705882352928</v>
      </c>
      <c r="H169">
        <f t="shared" si="9"/>
        <v>1.485294117647058</v>
      </c>
      <c r="I169">
        <f t="shared" si="10"/>
        <v>140.75346020761236</v>
      </c>
      <c r="J169">
        <f t="shared" si="11"/>
        <v>8980.3494809688564</v>
      </c>
      <c r="K169">
        <f t="shared" si="11"/>
        <v>2.2060986159169524</v>
      </c>
    </row>
    <row r="170" spans="4:11" x14ac:dyDescent="0.3">
      <c r="D170">
        <v>251</v>
      </c>
      <c r="E170">
        <v>23</v>
      </c>
      <c r="G170">
        <f t="shared" si="8"/>
        <v>94.764705882352928</v>
      </c>
      <c r="H170">
        <f t="shared" si="9"/>
        <v>7.485294117647058</v>
      </c>
      <c r="I170">
        <f t="shared" si="10"/>
        <v>709.34169550172987</v>
      </c>
      <c r="J170">
        <f t="shared" si="11"/>
        <v>8980.3494809688564</v>
      </c>
      <c r="K170">
        <f t="shared" si="11"/>
        <v>56.029628027681646</v>
      </c>
    </row>
    <row r="171" spans="4:11" x14ac:dyDescent="0.3">
      <c r="D171">
        <v>251</v>
      </c>
      <c r="E171">
        <v>22</v>
      </c>
      <c r="G171">
        <f t="shared" si="8"/>
        <v>94.764705882352928</v>
      </c>
      <c r="H171">
        <f t="shared" si="9"/>
        <v>6.485294117647058</v>
      </c>
      <c r="I171">
        <f t="shared" si="10"/>
        <v>614.57698961937695</v>
      </c>
      <c r="J171">
        <f t="shared" si="11"/>
        <v>8980.3494809688564</v>
      </c>
      <c r="K171">
        <f t="shared" si="11"/>
        <v>42.05903979238753</v>
      </c>
    </row>
    <row r="172" spans="4:11" x14ac:dyDescent="0.3">
      <c r="D172">
        <v>252</v>
      </c>
      <c r="E172">
        <v>12</v>
      </c>
      <c r="G172">
        <f t="shared" si="8"/>
        <v>95.764705882352928</v>
      </c>
      <c r="H172">
        <f t="shared" si="9"/>
        <v>-3.514705882352942</v>
      </c>
      <c r="I172">
        <f t="shared" si="10"/>
        <v>-336.5847750865052</v>
      </c>
      <c r="J172">
        <f t="shared" si="11"/>
        <v>9170.8788927335609</v>
      </c>
      <c r="K172">
        <f t="shared" si="11"/>
        <v>12.353157439446372</v>
      </c>
    </row>
    <row r="173" spans="4:11" x14ac:dyDescent="0.3">
      <c r="D173">
        <v>253</v>
      </c>
      <c r="E173">
        <v>22</v>
      </c>
      <c r="G173">
        <f t="shared" si="8"/>
        <v>96.764705882352928</v>
      </c>
      <c r="H173">
        <f t="shared" si="9"/>
        <v>6.485294117647058</v>
      </c>
      <c r="I173">
        <f t="shared" si="10"/>
        <v>627.54757785467109</v>
      </c>
      <c r="J173">
        <f t="shared" si="11"/>
        <v>9363.4083044982672</v>
      </c>
      <c r="K173">
        <f t="shared" si="11"/>
        <v>42.05903979238753</v>
      </c>
    </row>
    <row r="174" spans="4:11" x14ac:dyDescent="0.3">
      <c r="D174">
        <v>254</v>
      </c>
      <c r="E174">
        <v>13</v>
      </c>
      <c r="G174">
        <f t="shared" si="8"/>
        <v>97.764705882352928</v>
      </c>
      <c r="H174">
        <f t="shared" si="9"/>
        <v>-2.514705882352942</v>
      </c>
      <c r="I174">
        <f t="shared" si="10"/>
        <v>-245.84948096885819</v>
      </c>
      <c r="J174">
        <f t="shared" si="11"/>
        <v>9557.9377162629735</v>
      </c>
      <c r="K174">
        <f t="shared" si="11"/>
        <v>6.323745674740489</v>
      </c>
    </row>
    <row r="175" spans="4:11" x14ac:dyDescent="0.3">
      <c r="D175">
        <v>255</v>
      </c>
      <c r="E175">
        <v>19</v>
      </c>
      <c r="G175">
        <f t="shared" si="8"/>
        <v>98.764705882352928</v>
      </c>
      <c r="H175">
        <f t="shared" si="9"/>
        <v>3.485294117647058</v>
      </c>
      <c r="I175">
        <f t="shared" si="10"/>
        <v>344.22404844290645</v>
      </c>
      <c r="J175">
        <f t="shared" si="11"/>
        <v>9754.4671280276798</v>
      </c>
      <c r="K175">
        <f t="shared" si="11"/>
        <v>12.147275086505184</v>
      </c>
    </row>
    <row r="176" spans="4:11" x14ac:dyDescent="0.3">
      <c r="D176">
        <v>256</v>
      </c>
      <c r="E176">
        <v>22</v>
      </c>
      <c r="G176">
        <f t="shared" si="8"/>
        <v>99.764705882352928</v>
      </c>
      <c r="H176">
        <f t="shared" si="9"/>
        <v>6.485294117647058</v>
      </c>
      <c r="I176">
        <f t="shared" si="10"/>
        <v>647.00346020761231</v>
      </c>
      <c r="J176">
        <f t="shared" si="11"/>
        <v>9952.9965397923843</v>
      </c>
      <c r="K176">
        <f t="shared" si="11"/>
        <v>42.05903979238753</v>
      </c>
    </row>
    <row r="177" spans="4:11" x14ac:dyDescent="0.3">
      <c r="D177">
        <v>257</v>
      </c>
      <c r="E177">
        <v>18</v>
      </c>
      <c r="G177">
        <f t="shared" si="8"/>
        <v>100.76470588235293</v>
      </c>
      <c r="H177">
        <f t="shared" si="9"/>
        <v>2.485294117647058</v>
      </c>
      <c r="I177">
        <f t="shared" si="10"/>
        <v>250.42993079584764</v>
      </c>
      <c r="J177">
        <f t="shared" si="11"/>
        <v>10153.525951557091</v>
      </c>
      <c r="K177">
        <f t="shared" si="11"/>
        <v>6.1766868512110689</v>
      </c>
    </row>
    <row r="178" spans="4:11" x14ac:dyDescent="0.3">
      <c r="D178">
        <v>257</v>
      </c>
      <c r="E178">
        <v>19</v>
      </c>
      <c r="G178">
        <f t="shared" si="8"/>
        <v>100.76470588235293</v>
      </c>
      <c r="H178">
        <f t="shared" si="9"/>
        <v>3.485294117647058</v>
      </c>
      <c r="I178">
        <f t="shared" si="10"/>
        <v>351.19463667820054</v>
      </c>
      <c r="J178">
        <f t="shared" si="11"/>
        <v>10153.525951557091</v>
      </c>
      <c r="K178">
        <f t="shared" si="11"/>
        <v>12.147275086505184</v>
      </c>
    </row>
    <row r="179" spans="4:11" x14ac:dyDescent="0.3">
      <c r="D179">
        <v>259</v>
      </c>
      <c r="E179">
        <v>14</v>
      </c>
      <c r="G179">
        <f t="shared" si="8"/>
        <v>102.76470588235293</v>
      </c>
      <c r="H179">
        <f t="shared" si="9"/>
        <v>-1.514705882352942</v>
      </c>
      <c r="I179">
        <f t="shared" si="10"/>
        <v>-155.65830449826996</v>
      </c>
      <c r="J179">
        <f t="shared" si="11"/>
        <v>10560.584775086503</v>
      </c>
      <c r="K179">
        <f t="shared" si="11"/>
        <v>2.2943339100346045</v>
      </c>
    </row>
    <row r="180" spans="4:11" x14ac:dyDescent="0.3">
      <c r="D180">
        <v>260</v>
      </c>
      <c r="E180">
        <v>17</v>
      </c>
      <c r="G180">
        <f t="shared" si="8"/>
        <v>103.76470588235293</v>
      </c>
      <c r="H180">
        <f t="shared" si="9"/>
        <v>1.485294117647058</v>
      </c>
      <c r="I180">
        <f t="shared" si="10"/>
        <v>154.12110726643587</v>
      </c>
      <c r="J180">
        <f t="shared" si="11"/>
        <v>10767.114186851208</v>
      </c>
      <c r="K180">
        <f t="shared" si="11"/>
        <v>2.2060986159169524</v>
      </c>
    </row>
    <row r="181" spans="4:11" x14ac:dyDescent="0.3">
      <c r="D181">
        <v>260</v>
      </c>
      <c r="E181">
        <v>13</v>
      </c>
      <c r="G181">
        <f t="shared" si="8"/>
        <v>103.76470588235293</v>
      </c>
      <c r="H181">
        <f t="shared" si="9"/>
        <v>-2.514705882352942</v>
      </c>
      <c r="I181">
        <f t="shared" si="10"/>
        <v>-260.93771626297581</v>
      </c>
      <c r="J181">
        <f t="shared" si="11"/>
        <v>10767.114186851208</v>
      </c>
      <c r="K181">
        <f t="shared" si="11"/>
        <v>6.323745674740489</v>
      </c>
    </row>
    <row r="182" spans="4:11" x14ac:dyDescent="0.3">
      <c r="D182">
        <v>260</v>
      </c>
      <c r="E182">
        <v>16</v>
      </c>
      <c r="G182">
        <f t="shared" si="8"/>
        <v>103.76470588235293</v>
      </c>
      <c r="H182">
        <f t="shared" si="9"/>
        <v>0.48529411764705799</v>
      </c>
      <c r="I182">
        <f t="shared" si="10"/>
        <v>50.35640138408295</v>
      </c>
      <c r="J182">
        <f t="shared" si="11"/>
        <v>10767.114186851208</v>
      </c>
      <c r="K182">
        <f t="shared" si="11"/>
        <v>0.23551038062283655</v>
      </c>
    </row>
    <row r="183" spans="4:11" x14ac:dyDescent="0.3">
      <c r="D183">
        <v>263</v>
      </c>
      <c r="E183">
        <v>12</v>
      </c>
      <c r="G183">
        <f t="shared" si="8"/>
        <v>106.76470588235293</v>
      </c>
      <c r="H183">
        <f t="shared" si="9"/>
        <v>-3.514705882352942</v>
      </c>
      <c r="I183">
        <f t="shared" si="10"/>
        <v>-375.24653979238758</v>
      </c>
      <c r="J183">
        <f t="shared" si="11"/>
        <v>11398.702422145327</v>
      </c>
      <c r="K183">
        <f t="shared" si="11"/>
        <v>12.353157439446372</v>
      </c>
    </row>
    <row r="184" spans="4:11" x14ac:dyDescent="0.3">
      <c r="D184">
        <v>265</v>
      </c>
      <c r="E184">
        <v>15</v>
      </c>
      <c r="G184">
        <f t="shared" si="8"/>
        <v>108.76470588235293</v>
      </c>
      <c r="H184">
        <f t="shared" si="9"/>
        <v>-0.51470588235294201</v>
      </c>
      <c r="I184">
        <f t="shared" si="10"/>
        <v>-55.981833910034688</v>
      </c>
      <c r="J184">
        <f t="shared" si="11"/>
        <v>11829.761245674737</v>
      </c>
      <c r="K184">
        <f t="shared" si="11"/>
        <v>0.2649221453287206</v>
      </c>
    </row>
    <row r="185" spans="4:11" x14ac:dyDescent="0.3">
      <c r="D185">
        <v>266</v>
      </c>
      <c r="E185">
        <v>14</v>
      </c>
      <c r="G185">
        <f t="shared" si="8"/>
        <v>109.76470588235293</v>
      </c>
      <c r="H185">
        <f t="shared" si="9"/>
        <v>-1.514705882352942</v>
      </c>
      <c r="I185">
        <f t="shared" si="10"/>
        <v>-166.26124567474056</v>
      </c>
      <c r="J185">
        <f t="shared" si="11"/>
        <v>12048.290657439444</v>
      </c>
      <c r="K185">
        <f t="shared" si="11"/>
        <v>2.2943339100346045</v>
      </c>
    </row>
    <row r="186" spans="4:11" x14ac:dyDescent="0.3">
      <c r="D186">
        <v>266</v>
      </c>
      <c r="E186">
        <v>22</v>
      </c>
      <c r="G186">
        <f t="shared" si="8"/>
        <v>109.76470588235293</v>
      </c>
      <c r="H186">
        <f t="shared" si="9"/>
        <v>6.485294117647058</v>
      </c>
      <c r="I186">
        <f t="shared" si="10"/>
        <v>711.85640138408291</v>
      </c>
      <c r="J186">
        <f t="shared" si="11"/>
        <v>12048.290657439444</v>
      </c>
      <c r="K186">
        <f t="shared" si="11"/>
        <v>42.05903979238753</v>
      </c>
    </row>
    <row r="187" spans="4:11" x14ac:dyDescent="0.3">
      <c r="D187">
        <v>271</v>
      </c>
      <c r="E187">
        <v>23</v>
      </c>
      <c r="G187">
        <f t="shared" si="8"/>
        <v>114.76470588235293</v>
      </c>
      <c r="H187">
        <f t="shared" si="9"/>
        <v>7.485294117647058</v>
      </c>
      <c r="I187">
        <f t="shared" si="10"/>
        <v>859.04757785467109</v>
      </c>
      <c r="J187">
        <f t="shared" si="11"/>
        <v>13170.937716262973</v>
      </c>
      <c r="K187">
        <f t="shared" si="11"/>
        <v>56.029628027681646</v>
      </c>
    </row>
    <row r="188" spans="4:11" x14ac:dyDescent="0.3">
      <c r="D188">
        <v>275</v>
      </c>
      <c r="E188">
        <v>15</v>
      </c>
      <c r="G188">
        <f t="shared" si="8"/>
        <v>118.76470588235293</v>
      </c>
      <c r="H188">
        <f t="shared" si="9"/>
        <v>-0.51470588235294201</v>
      </c>
      <c r="I188">
        <f t="shared" si="10"/>
        <v>-61.128892733564108</v>
      </c>
      <c r="J188">
        <f t="shared" si="11"/>
        <v>14105.055363321797</v>
      </c>
      <c r="K188">
        <f t="shared" si="11"/>
        <v>0.2649221453287206</v>
      </c>
    </row>
    <row r="189" spans="4:11" x14ac:dyDescent="0.3">
      <c r="D189">
        <v>276</v>
      </c>
      <c r="E189">
        <v>17</v>
      </c>
      <c r="G189">
        <f t="shared" si="8"/>
        <v>119.76470588235293</v>
      </c>
      <c r="H189">
        <f t="shared" si="9"/>
        <v>1.485294117647058</v>
      </c>
      <c r="I189">
        <f t="shared" si="10"/>
        <v>177.8858131487888</v>
      </c>
      <c r="J189">
        <f t="shared" si="11"/>
        <v>14343.584775086501</v>
      </c>
      <c r="K189">
        <f t="shared" si="11"/>
        <v>2.2060986159169524</v>
      </c>
    </row>
    <row r="190" spans="4:11" x14ac:dyDescent="0.3">
      <c r="D190">
        <v>277</v>
      </c>
      <c r="E190">
        <v>23</v>
      </c>
      <c r="G190">
        <f t="shared" si="8"/>
        <v>120.76470588235293</v>
      </c>
      <c r="H190">
        <f t="shared" si="9"/>
        <v>7.485294117647058</v>
      </c>
      <c r="I190">
        <f t="shared" si="10"/>
        <v>903.95934256055341</v>
      </c>
      <c r="J190">
        <f t="shared" si="11"/>
        <v>14584.114186851208</v>
      </c>
      <c r="K190">
        <f t="shared" si="11"/>
        <v>56.029628027681646</v>
      </c>
    </row>
    <row r="191" spans="4:11" x14ac:dyDescent="0.3">
      <c r="D191">
        <v>277</v>
      </c>
      <c r="E191">
        <v>17</v>
      </c>
      <c r="G191">
        <f t="shared" si="8"/>
        <v>120.76470588235293</v>
      </c>
      <c r="H191">
        <f t="shared" si="9"/>
        <v>1.485294117647058</v>
      </c>
      <c r="I191">
        <f t="shared" si="10"/>
        <v>179.37110726643587</v>
      </c>
      <c r="J191">
        <f t="shared" si="11"/>
        <v>14584.114186851208</v>
      </c>
      <c r="K191">
        <f t="shared" si="11"/>
        <v>2.2060986159169524</v>
      </c>
    </row>
    <row r="192" spans="4:11" x14ac:dyDescent="0.3">
      <c r="D192">
        <v>285</v>
      </c>
      <c r="E192">
        <v>21</v>
      </c>
      <c r="G192">
        <f t="shared" si="8"/>
        <v>128.76470588235293</v>
      </c>
      <c r="H192">
        <f t="shared" si="9"/>
        <v>5.485294117647058</v>
      </c>
      <c r="I192">
        <f t="shared" si="10"/>
        <v>706.31228373702402</v>
      </c>
      <c r="J192">
        <f t="shared" si="11"/>
        <v>16580.349480968856</v>
      </c>
      <c r="K192">
        <f t="shared" si="11"/>
        <v>30.088451557093418</v>
      </c>
    </row>
    <row r="193" spans="4:11" x14ac:dyDescent="0.3">
      <c r="D193">
        <v>287</v>
      </c>
      <c r="E193">
        <v>24</v>
      </c>
      <c r="G193">
        <f t="shared" si="8"/>
        <v>130.76470588235293</v>
      </c>
      <c r="H193">
        <f t="shared" si="9"/>
        <v>8.485294117647058</v>
      </c>
      <c r="I193">
        <f t="shared" si="10"/>
        <v>1109.5769896193769</v>
      </c>
      <c r="J193">
        <f t="shared" si="11"/>
        <v>17099.408304498265</v>
      </c>
      <c r="K193">
        <f t="shared" si="11"/>
        <v>72.000216262975769</v>
      </c>
    </row>
    <row r="194" spans="4:11" x14ac:dyDescent="0.3">
      <c r="D194">
        <v>287</v>
      </c>
      <c r="E194">
        <v>22</v>
      </c>
      <c r="G194">
        <f t="shared" si="8"/>
        <v>130.76470588235293</v>
      </c>
      <c r="H194">
        <f t="shared" si="9"/>
        <v>6.485294117647058</v>
      </c>
      <c r="I194">
        <f t="shared" si="10"/>
        <v>848.04757785467109</v>
      </c>
      <c r="J194">
        <f t="shared" si="11"/>
        <v>17099.408304498265</v>
      </c>
      <c r="K194">
        <f t="shared" si="11"/>
        <v>42.05903979238753</v>
      </c>
    </row>
    <row r="195" spans="4:11" x14ac:dyDescent="0.3">
      <c r="D195">
        <v>289</v>
      </c>
      <c r="E195">
        <v>20</v>
      </c>
      <c r="G195">
        <f t="shared" si="8"/>
        <v>132.76470588235293</v>
      </c>
      <c r="H195">
        <f t="shared" si="9"/>
        <v>4.485294117647058</v>
      </c>
      <c r="I195">
        <f t="shared" si="10"/>
        <v>595.48875432525938</v>
      </c>
      <c r="J195">
        <f t="shared" si="11"/>
        <v>17626.467128027678</v>
      </c>
      <c r="K195">
        <f t="shared" si="11"/>
        <v>20.117863321799302</v>
      </c>
    </row>
    <row r="196" spans="4:11" x14ac:dyDescent="0.3">
      <c r="D196">
        <v>291</v>
      </c>
      <c r="E196">
        <v>22</v>
      </c>
      <c r="G196">
        <f t="shared" si="8"/>
        <v>134.76470588235293</v>
      </c>
      <c r="H196">
        <f t="shared" si="9"/>
        <v>6.485294117647058</v>
      </c>
      <c r="I196">
        <f t="shared" si="10"/>
        <v>873.98875432525926</v>
      </c>
      <c r="J196">
        <f t="shared" si="11"/>
        <v>18161.525951557091</v>
      </c>
      <c r="K196">
        <f t="shared" si="11"/>
        <v>42.05903979238753</v>
      </c>
    </row>
    <row r="197" spans="4:11" x14ac:dyDescent="0.3">
      <c r="D197">
        <v>296</v>
      </c>
      <c r="E197">
        <v>15</v>
      </c>
      <c r="G197">
        <f t="shared" ref="G197:G208" si="12">D197-$G$2</f>
        <v>139.76470588235293</v>
      </c>
      <c r="H197">
        <f t="shared" si="9"/>
        <v>-0.51470588235294201</v>
      </c>
      <c r="I197">
        <f t="shared" si="10"/>
        <v>-71.937716262975883</v>
      </c>
      <c r="J197">
        <f t="shared" si="11"/>
        <v>19534.173010380619</v>
      </c>
      <c r="K197">
        <f t="shared" si="11"/>
        <v>0.2649221453287206</v>
      </c>
    </row>
    <row r="198" spans="4:11" x14ac:dyDescent="0.3">
      <c r="D198">
        <v>299</v>
      </c>
      <c r="E198">
        <v>14</v>
      </c>
      <c r="G198">
        <f t="shared" si="12"/>
        <v>142.76470588235293</v>
      </c>
      <c r="H198">
        <f t="shared" ref="H198:H208" si="13">E198-$H$2</f>
        <v>-1.514705882352942</v>
      </c>
      <c r="I198">
        <f t="shared" ref="I198:I208" si="14">G198*H198</f>
        <v>-216.24653979238764</v>
      </c>
      <c r="J198">
        <f t="shared" ref="J198:K208" si="15">G198^2</f>
        <v>20381.761245674737</v>
      </c>
      <c r="K198">
        <f t="shared" si="15"/>
        <v>2.2943339100346045</v>
      </c>
    </row>
    <row r="199" spans="4:11" x14ac:dyDescent="0.3">
      <c r="D199">
        <v>301</v>
      </c>
      <c r="E199">
        <v>14</v>
      </c>
      <c r="G199">
        <f t="shared" si="12"/>
        <v>144.76470588235293</v>
      </c>
      <c r="H199">
        <f t="shared" si="13"/>
        <v>-1.514705882352942</v>
      </c>
      <c r="I199">
        <f t="shared" si="14"/>
        <v>-219.27595155709352</v>
      </c>
      <c r="J199">
        <f t="shared" si="15"/>
        <v>20956.82006920415</v>
      </c>
      <c r="K199">
        <f t="shared" si="15"/>
        <v>2.2943339100346045</v>
      </c>
    </row>
    <row r="200" spans="4:11" x14ac:dyDescent="0.3">
      <c r="D200">
        <v>303</v>
      </c>
      <c r="E200">
        <v>19</v>
      </c>
      <c r="G200">
        <f t="shared" si="12"/>
        <v>146.76470588235293</v>
      </c>
      <c r="H200">
        <f t="shared" si="13"/>
        <v>3.485294117647058</v>
      </c>
      <c r="I200">
        <f t="shared" si="14"/>
        <v>511.51816608996523</v>
      </c>
      <c r="J200">
        <f t="shared" si="15"/>
        <v>21539.878892733559</v>
      </c>
      <c r="K200">
        <f t="shared" si="15"/>
        <v>12.147275086505184</v>
      </c>
    </row>
    <row r="201" spans="4:11" x14ac:dyDescent="0.3">
      <c r="D201">
        <v>304</v>
      </c>
      <c r="E201">
        <v>20</v>
      </c>
      <c r="G201">
        <f t="shared" si="12"/>
        <v>147.76470588235293</v>
      </c>
      <c r="H201">
        <f t="shared" si="13"/>
        <v>4.485294117647058</v>
      </c>
      <c r="I201">
        <f t="shared" si="14"/>
        <v>662.76816608996523</v>
      </c>
      <c r="J201">
        <f t="shared" si="15"/>
        <v>21834.408304498265</v>
      </c>
      <c r="K201">
        <f t="shared" si="15"/>
        <v>20.117863321799302</v>
      </c>
    </row>
    <row r="202" spans="4:11" x14ac:dyDescent="0.3">
      <c r="D202">
        <v>304</v>
      </c>
      <c r="E202">
        <v>24</v>
      </c>
      <c r="G202">
        <f t="shared" si="12"/>
        <v>147.76470588235293</v>
      </c>
      <c r="H202">
        <f t="shared" si="13"/>
        <v>8.485294117647058</v>
      </c>
      <c r="I202">
        <f t="shared" si="14"/>
        <v>1253.8269896193769</v>
      </c>
      <c r="J202">
        <f t="shared" si="15"/>
        <v>21834.408304498265</v>
      </c>
      <c r="K202">
        <f t="shared" si="15"/>
        <v>72.000216262975769</v>
      </c>
    </row>
    <row r="203" spans="4:11" x14ac:dyDescent="0.3">
      <c r="D203">
        <v>307</v>
      </c>
      <c r="E203">
        <v>16</v>
      </c>
      <c r="G203">
        <f t="shared" si="12"/>
        <v>150.76470588235293</v>
      </c>
      <c r="H203">
        <f t="shared" si="13"/>
        <v>0.48529411764705799</v>
      </c>
      <c r="I203">
        <f t="shared" si="14"/>
        <v>73.165224913494683</v>
      </c>
      <c r="J203">
        <f t="shared" si="15"/>
        <v>22729.996539792384</v>
      </c>
      <c r="K203">
        <f t="shared" si="15"/>
        <v>0.23551038062283655</v>
      </c>
    </row>
    <row r="204" spans="4:11" x14ac:dyDescent="0.3">
      <c r="D204">
        <v>310</v>
      </c>
      <c r="E204">
        <v>15</v>
      </c>
      <c r="G204">
        <f t="shared" si="12"/>
        <v>153.76470588235293</v>
      </c>
      <c r="H204">
        <f t="shared" si="13"/>
        <v>-0.51470588235294201</v>
      </c>
      <c r="I204">
        <f t="shared" si="14"/>
        <v>-79.143598615917071</v>
      </c>
      <c r="J204">
        <f t="shared" si="15"/>
        <v>23643.5847750865</v>
      </c>
      <c r="K204">
        <f t="shared" si="15"/>
        <v>0.2649221453287206</v>
      </c>
    </row>
    <row r="205" spans="4:11" x14ac:dyDescent="0.3">
      <c r="D205">
        <v>311</v>
      </c>
      <c r="E205">
        <v>15</v>
      </c>
      <c r="G205">
        <f t="shared" si="12"/>
        <v>154.76470588235293</v>
      </c>
      <c r="H205">
        <f t="shared" si="13"/>
        <v>-0.51470588235294201</v>
      </c>
      <c r="I205">
        <f t="shared" si="14"/>
        <v>-79.658304498270013</v>
      </c>
      <c r="J205">
        <f t="shared" si="15"/>
        <v>23952.114186851206</v>
      </c>
      <c r="K205">
        <f t="shared" si="15"/>
        <v>0.2649221453287206</v>
      </c>
    </row>
    <row r="206" spans="4:11" x14ac:dyDescent="0.3">
      <c r="D206">
        <v>311</v>
      </c>
      <c r="E206">
        <v>20</v>
      </c>
      <c r="G206">
        <f t="shared" si="12"/>
        <v>154.76470588235293</v>
      </c>
      <c r="H206">
        <f t="shared" si="13"/>
        <v>4.485294117647058</v>
      </c>
      <c r="I206">
        <f t="shared" si="14"/>
        <v>694.16522491349463</v>
      </c>
      <c r="J206">
        <f t="shared" si="15"/>
        <v>23952.114186851206</v>
      </c>
      <c r="K206">
        <f t="shared" si="15"/>
        <v>20.117863321799302</v>
      </c>
    </row>
    <row r="207" spans="4:11" x14ac:dyDescent="0.3">
      <c r="D207">
        <v>314</v>
      </c>
      <c r="E207">
        <v>15</v>
      </c>
      <c r="G207">
        <f t="shared" si="12"/>
        <v>157.76470588235293</v>
      </c>
      <c r="H207">
        <f t="shared" si="13"/>
        <v>-0.51470588235294201</v>
      </c>
      <c r="I207">
        <f t="shared" si="14"/>
        <v>-81.202422145328839</v>
      </c>
      <c r="J207">
        <f t="shared" si="15"/>
        <v>24889.702422145325</v>
      </c>
      <c r="K207">
        <f t="shared" si="15"/>
        <v>0.2649221453287206</v>
      </c>
    </row>
    <row r="208" spans="4:11" x14ac:dyDescent="0.3">
      <c r="D208">
        <v>316</v>
      </c>
      <c r="E208">
        <v>12</v>
      </c>
      <c r="G208">
        <f t="shared" si="12"/>
        <v>159.76470588235293</v>
      </c>
      <c r="H208">
        <f t="shared" si="13"/>
        <v>-3.514705882352942</v>
      </c>
      <c r="I208">
        <f t="shared" si="14"/>
        <v>-561.52595155709355</v>
      </c>
      <c r="J208">
        <f t="shared" si="15"/>
        <v>25524.761245674737</v>
      </c>
      <c r="K208">
        <f t="shared" si="15"/>
        <v>12.353157439446372</v>
      </c>
    </row>
  </sheetData>
  <autoFilter ref="D4:E4" xr:uid="{55217A6C-1C3D-4618-9210-05AA12FC341A}">
    <sortState xmlns:xlrd2="http://schemas.microsoft.com/office/spreadsheetml/2017/richdata2" ref="D5:E325">
      <sortCondition ref="D4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D5CF-E892-434B-A87D-3537409B33F6}">
  <dimension ref="B1:G77"/>
  <sheetViews>
    <sheetView workbookViewId="0">
      <selection activeCell="H1" sqref="H1"/>
    </sheetView>
  </sheetViews>
  <sheetFormatPr defaultRowHeight="14.4" x14ac:dyDescent="0.3"/>
  <sheetData>
    <row r="1" spans="2:7" x14ac:dyDescent="0.3">
      <c r="B1" t="s">
        <v>100</v>
      </c>
      <c r="C1" t="s">
        <v>101</v>
      </c>
    </row>
    <row r="2" spans="2:7" x14ac:dyDescent="0.3">
      <c r="B2">
        <v>1</v>
      </c>
      <c r="C2">
        <v>4</v>
      </c>
      <c r="D2">
        <f>LOG(C2,10)</f>
        <v>0.60205999132796229</v>
      </c>
      <c r="F2">
        <f>LN(C2)</f>
        <v>1.3862943611198906</v>
      </c>
      <c r="G2">
        <f>LOG10(C2)</f>
        <v>0.6020599913279624</v>
      </c>
    </row>
    <row r="3" spans="2:7" x14ac:dyDescent="0.3">
      <c r="B3">
        <f>B2+0.1</f>
        <v>1.1000000000000001</v>
      </c>
      <c r="C3">
        <v>4</v>
      </c>
      <c r="D3">
        <f t="shared" ref="D3:D66" si="0">LOG(C3,10)</f>
        <v>0.60205999132796229</v>
      </c>
    </row>
    <row r="4" spans="2:7" x14ac:dyDescent="0.3">
      <c r="B4">
        <f>B3+0.1</f>
        <v>1.2000000000000002</v>
      </c>
      <c r="C4">
        <v>4</v>
      </c>
      <c r="D4">
        <f t="shared" si="0"/>
        <v>0.60205999132796229</v>
      </c>
    </row>
    <row r="5" spans="2:7" x14ac:dyDescent="0.3">
      <c r="B5">
        <f>B4+0.1</f>
        <v>1.3000000000000003</v>
      </c>
      <c r="C5">
        <v>4</v>
      </c>
      <c r="D5">
        <f t="shared" si="0"/>
        <v>0.60205999132796229</v>
      </c>
    </row>
    <row r="6" spans="2:7" x14ac:dyDescent="0.3">
      <c r="B6">
        <f>B5+0.1</f>
        <v>1.4000000000000004</v>
      </c>
      <c r="C6">
        <v>4</v>
      </c>
      <c r="D6">
        <f t="shared" si="0"/>
        <v>0.60205999132796229</v>
      </c>
    </row>
    <row r="7" spans="2:7" x14ac:dyDescent="0.3">
      <c r="B7">
        <f>B6+0.1</f>
        <v>1.5000000000000004</v>
      </c>
      <c r="C7">
        <v>4</v>
      </c>
      <c r="D7">
        <f t="shared" si="0"/>
        <v>0.60205999132796229</v>
      </c>
    </row>
    <row r="8" spans="2:7" x14ac:dyDescent="0.3">
      <c r="B8">
        <f t="shared" ref="B8:B71" si="1">B7+0.1</f>
        <v>1.6000000000000005</v>
      </c>
      <c r="C8">
        <v>5</v>
      </c>
      <c r="D8">
        <f t="shared" si="0"/>
        <v>0.69897000433601875</v>
      </c>
    </row>
    <row r="9" spans="2:7" x14ac:dyDescent="0.3">
      <c r="B9">
        <f t="shared" si="1"/>
        <v>1.7000000000000006</v>
      </c>
      <c r="C9">
        <v>5</v>
      </c>
      <c r="D9">
        <f t="shared" si="0"/>
        <v>0.69897000433601875</v>
      </c>
    </row>
    <row r="10" spans="2:7" x14ac:dyDescent="0.3">
      <c r="B10">
        <f t="shared" si="1"/>
        <v>1.8000000000000007</v>
      </c>
      <c r="C10">
        <v>5</v>
      </c>
      <c r="D10">
        <f t="shared" si="0"/>
        <v>0.69897000433601875</v>
      </c>
    </row>
    <row r="11" spans="2:7" x14ac:dyDescent="0.3">
      <c r="B11">
        <f t="shared" si="1"/>
        <v>1.9000000000000008</v>
      </c>
      <c r="C11">
        <v>5</v>
      </c>
      <c r="D11">
        <f t="shared" si="0"/>
        <v>0.69897000433601875</v>
      </c>
    </row>
    <row r="12" spans="2:7" x14ac:dyDescent="0.3">
      <c r="B12">
        <f t="shared" si="1"/>
        <v>2.0000000000000009</v>
      </c>
      <c r="C12">
        <v>5</v>
      </c>
      <c r="D12">
        <f t="shared" si="0"/>
        <v>0.69897000433601875</v>
      </c>
    </row>
    <row r="13" spans="2:7" x14ac:dyDescent="0.3">
      <c r="B13">
        <f t="shared" si="1"/>
        <v>2.100000000000001</v>
      </c>
      <c r="C13">
        <v>5</v>
      </c>
      <c r="D13">
        <f t="shared" si="0"/>
        <v>0.69897000433601875</v>
      </c>
    </row>
    <row r="14" spans="2:7" x14ac:dyDescent="0.3">
      <c r="B14">
        <f t="shared" si="1"/>
        <v>2.2000000000000011</v>
      </c>
      <c r="C14">
        <v>5</v>
      </c>
      <c r="D14">
        <f t="shared" si="0"/>
        <v>0.69897000433601875</v>
      </c>
    </row>
    <row r="15" spans="2:7" x14ac:dyDescent="0.3">
      <c r="B15">
        <f t="shared" si="1"/>
        <v>2.3000000000000012</v>
      </c>
      <c r="C15">
        <v>5</v>
      </c>
      <c r="D15">
        <f t="shared" si="0"/>
        <v>0.69897000433601875</v>
      </c>
    </row>
    <row r="16" spans="2:7" x14ac:dyDescent="0.3">
      <c r="B16">
        <f t="shared" si="1"/>
        <v>2.4000000000000012</v>
      </c>
      <c r="C16">
        <v>5</v>
      </c>
      <c r="D16">
        <f t="shared" si="0"/>
        <v>0.69897000433601875</v>
      </c>
    </row>
    <row r="17" spans="2:4" x14ac:dyDescent="0.3">
      <c r="B17">
        <f t="shared" si="1"/>
        <v>2.5000000000000013</v>
      </c>
      <c r="C17">
        <v>5</v>
      </c>
      <c r="D17">
        <f t="shared" si="0"/>
        <v>0.69897000433601875</v>
      </c>
    </row>
    <row r="18" spans="2:4" x14ac:dyDescent="0.3">
      <c r="B18">
        <f t="shared" si="1"/>
        <v>2.6000000000000014</v>
      </c>
      <c r="C18">
        <v>5</v>
      </c>
      <c r="D18">
        <f t="shared" si="0"/>
        <v>0.69897000433601875</v>
      </c>
    </row>
    <row r="19" spans="2:4" x14ac:dyDescent="0.3">
      <c r="B19">
        <f t="shared" si="1"/>
        <v>2.7000000000000015</v>
      </c>
      <c r="C19">
        <v>5</v>
      </c>
      <c r="D19">
        <f t="shared" si="0"/>
        <v>0.69897000433601875</v>
      </c>
    </row>
    <row r="20" spans="2:4" x14ac:dyDescent="0.3">
      <c r="B20">
        <f t="shared" si="1"/>
        <v>2.8000000000000016</v>
      </c>
      <c r="C20">
        <v>5</v>
      </c>
      <c r="D20">
        <f t="shared" si="0"/>
        <v>0.69897000433601875</v>
      </c>
    </row>
    <row r="21" spans="2:4" x14ac:dyDescent="0.3">
      <c r="B21">
        <f t="shared" si="1"/>
        <v>2.9000000000000017</v>
      </c>
      <c r="C21">
        <v>6</v>
      </c>
      <c r="D21">
        <f t="shared" si="0"/>
        <v>0.77815125038364352</v>
      </c>
    </row>
    <row r="22" spans="2:4" x14ac:dyDescent="0.3">
      <c r="B22">
        <f t="shared" si="1"/>
        <v>3.0000000000000018</v>
      </c>
      <c r="C22">
        <v>6</v>
      </c>
      <c r="D22">
        <f t="shared" si="0"/>
        <v>0.77815125038364352</v>
      </c>
    </row>
    <row r="23" spans="2:4" x14ac:dyDescent="0.3">
      <c r="B23">
        <f t="shared" si="1"/>
        <v>3.1000000000000019</v>
      </c>
      <c r="C23">
        <v>6</v>
      </c>
      <c r="D23">
        <f t="shared" si="0"/>
        <v>0.77815125038364352</v>
      </c>
    </row>
    <row r="24" spans="2:4" x14ac:dyDescent="0.3">
      <c r="B24">
        <f t="shared" si="1"/>
        <v>3.200000000000002</v>
      </c>
      <c r="C24">
        <v>6</v>
      </c>
      <c r="D24">
        <f t="shared" si="0"/>
        <v>0.77815125038364352</v>
      </c>
    </row>
    <row r="25" spans="2:4" x14ac:dyDescent="0.3">
      <c r="B25">
        <f t="shared" si="1"/>
        <v>3.300000000000002</v>
      </c>
      <c r="C25">
        <v>6</v>
      </c>
      <c r="D25">
        <f t="shared" si="0"/>
        <v>0.77815125038364352</v>
      </c>
    </row>
    <row r="26" spans="2:4" x14ac:dyDescent="0.3">
      <c r="B26">
        <f t="shared" si="1"/>
        <v>3.4000000000000021</v>
      </c>
      <c r="C26">
        <v>6</v>
      </c>
      <c r="D26">
        <f t="shared" si="0"/>
        <v>0.77815125038364352</v>
      </c>
    </row>
    <row r="27" spans="2:4" x14ac:dyDescent="0.3">
      <c r="B27">
        <f t="shared" si="1"/>
        <v>3.5000000000000022</v>
      </c>
      <c r="C27">
        <v>6</v>
      </c>
      <c r="D27">
        <f t="shared" si="0"/>
        <v>0.77815125038364352</v>
      </c>
    </row>
    <row r="28" spans="2:4" x14ac:dyDescent="0.3">
      <c r="B28">
        <f t="shared" si="1"/>
        <v>3.6000000000000023</v>
      </c>
      <c r="C28">
        <v>6</v>
      </c>
      <c r="D28">
        <f t="shared" si="0"/>
        <v>0.77815125038364352</v>
      </c>
    </row>
    <row r="29" spans="2:4" x14ac:dyDescent="0.3">
      <c r="B29">
        <f t="shared" si="1"/>
        <v>3.7000000000000024</v>
      </c>
      <c r="C29">
        <v>6</v>
      </c>
      <c r="D29">
        <f t="shared" si="0"/>
        <v>0.77815125038364352</v>
      </c>
    </row>
    <row r="30" spans="2:4" x14ac:dyDescent="0.3">
      <c r="B30">
        <f t="shared" si="1"/>
        <v>3.8000000000000025</v>
      </c>
      <c r="C30">
        <v>6</v>
      </c>
      <c r="D30">
        <f t="shared" si="0"/>
        <v>0.77815125038364352</v>
      </c>
    </row>
    <row r="31" spans="2:4" x14ac:dyDescent="0.3">
      <c r="B31">
        <f t="shared" si="1"/>
        <v>3.9000000000000026</v>
      </c>
      <c r="C31">
        <v>6</v>
      </c>
      <c r="D31">
        <f t="shared" si="0"/>
        <v>0.77815125038364352</v>
      </c>
    </row>
    <row r="32" spans="2:4" x14ac:dyDescent="0.3">
      <c r="B32">
        <f t="shared" si="1"/>
        <v>4.0000000000000027</v>
      </c>
      <c r="C32">
        <v>5</v>
      </c>
      <c r="D32">
        <f t="shared" si="0"/>
        <v>0.69897000433601875</v>
      </c>
    </row>
    <row r="33" spans="2:4" x14ac:dyDescent="0.3">
      <c r="B33">
        <f t="shared" si="1"/>
        <v>4.1000000000000023</v>
      </c>
      <c r="C33">
        <v>5</v>
      </c>
      <c r="D33">
        <f t="shared" si="0"/>
        <v>0.69897000433601875</v>
      </c>
    </row>
    <row r="34" spans="2:4" x14ac:dyDescent="0.3">
      <c r="B34">
        <f t="shared" si="1"/>
        <v>4.200000000000002</v>
      </c>
      <c r="C34">
        <v>5</v>
      </c>
      <c r="D34">
        <f t="shared" si="0"/>
        <v>0.69897000433601875</v>
      </c>
    </row>
    <row r="35" spans="2:4" x14ac:dyDescent="0.3">
      <c r="B35">
        <f t="shared" si="1"/>
        <v>4.3000000000000016</v>
      </c>
      <c r="C35">
        <v>5</v>
      </c>
      <c r="D35">
        <f t="shared" si="0"/>
        <v>0.69897000433601875</v>
      </c>
    </row>
    <row r="36" spans="2:4" x14ac:dyDescent="0.3">
      <c r="B36">
        <f t="shared" si="1"/>
        <v>4.4000000000000012</v>
      </c>
      <c r="C36">
        <v>5</v>
      </c>
      <c r="D36">
        <f t="shared" si="0"/>
        <v>0.69897000433601875</v>
      </c>
    </row>
    <row r="37" spans="2:4" x14ac:dyDescent="0.3">
      <c r="B37">
        <f t="shared" si="1"/>
        <v>4.5000000000000009</v>
      </c>
      <c r="C37">
        <v>5</v>
      </c>
      <c r="D37">
        <f t="shared" si="0"/>
        <v>0.69897000433601875</v>
      </c>
    </row>
    <row r="38" spans="2:4" x14ac:dyDescent="0.3">
      <c r="B38">
        <f t="shared" si="1"/>
        <v>4.6000000000000005</v>
      </c>
      <c r="C38">
        <v>5</v>
      </c>
      <c r="D38">
        <f t="shared" si="0"/>
        <v>0.69897000433601875</v>
      </c>
    </row>
    <row r="39" spans="2:4" x14ac:dyDescent="0.3">
      <c r="B39">
        <f t="shared" si="1"/>
        <v>4.7</v>
      </c>
      <c r="C39">
        <v>5</v>
      </c>
      <c r="D39">
        <f t="shared" si="0"/>
        <v>0.69897000433601875</v>
      </c>
    </row>
    <row r="40" spans="2:4" x14ac:dyDescent="0.3">
      <c r="B40">
        <f t="shared" si="1"/>
        <v>4.8</v>
      </c>
      <c r="C40">
        <v>5</v>
      </c>
      <c r="D40">
        <f t="shared" si="0"/>
        <v>0.69897000433601875</v>
      </c>
    </row>
    <row r="41" spans="2:4" x14ac:dyDescent="0.3">
      <c r="B41">
        <f t="shared" si="1"/>
        <v>4.8999999999999995</v>
      </c>
      <c r="C41">
        <v>5</v>
      </c>
      <c r="D41">
        <f t="shared" si="0"/>
        <v>0.69897000433601875</v>
      </c>
    </row>
    <row r="42" spans="2:4" x14ac:dyDescent="0.3">
      <c r="B42">
        <f t="shared" si="1"/>
        <v>4.9999999999999991</v>
      </c>
      <c r="C42">
        <v>5</v>
      </c>
      <c r="D42">
        <f t="shared" si="0"/>
        <v>0.69897000433601875</v>
      </c>
    </row>
    <row r="43" spans="2:4" x14ac:dyDescent="0.3">
      <c r="B43">
        <f t="shared" si="1"/>
        <v>5.0999999999999988</v>
      </c>
      <c r="C43">
        <f>C32-1</f>
        <v>4</v>
      </c>
      <c r="D43">
        <f t="shared" si="0"/>
        <v>0.60205999132796229</v>
      </c>
    </row>
    <row r="44" spans="2:4" x14ac:dyDescent="0.3">
      <c r="B44">
        <f t="shared" si="1"/>
        <v>5.1999999999999984</v>
      </c>
      <c r="C44">
        <f t="shared" ref="C44:C77" si="2">C33-1</f>
        <v>4</v>
      </c>
      <c r="D44">
        <f t="shared" si="0"/>
        <v>0.60205999132796229</v>
      </c>
    </row>
    <row r="45" spans="2:4" x14ac:dyDescent="0.3">
      <c r="B45">
        <f t="shared" si="1"/>
        <v>5.299999999999998</v>
      </c>
      <c r="C45">
        <f t="shared" si="2"/>
        <v>4</v>
      </c>
      <c r="D45">
        <f t="shared" si="0"/>
        <v>0.60205999132796229</v>
      </c>
    </row>
    <row r="46" spans="2:4" x14ac:dyDescent="0.3">
      <c r="B46">
        <f t="shared" si="1"/>
        <v>5.3999999999999977</v>
      </c>
      <c r="C46">
        <f t="shared" si="2"/>
        <v>4</v>
      </c>
      <c r="D46">
        <f t="shared" si="0"/>
        <v>0.60205999132796229</v>
      </c>
    </row>
    <row r="47" spans="2:4" x14ac:dyDescent="0.3">
      <c r="B47">
        <f t="shared" si="1"/>
        <v>5.4999999999999973</v>
      </c>
      <c r="C47">
        <f t="shared" si="2"/>
        <v>4</v>
      </c>
      <c r="D47">
        <f t="shared" si="0"/>
        <v>0.60205999132796229</v>
      </c>
    </row>
    <row r="48" spans="2:4" x14ac:dyDescent="0.3">
      <c r="B48">
        <f t="shared" si="1"/>
        <v>5.599999999999997</v>
      </c>
      <c r="C48">
        <f t="shared" si="2"/>
        <v>4</v>
      </c>
      <c r="D48">
        <f t="shared" si="0"/>
        <v>0.60205999132796229</v>
      </c>
    </row>
    <row r="49" spans="2:4" x14ac:dyDescent="0.3">
      <c r="B49">
        <f t="shared" si="1"/>
        <v>5.6999999999999966</v>
      </c>
      <c r="C49">
        <f t="shared" si="2"/>
        <v>4</v>
      </c>
      <c r="D49">
        <f t="shared" si="0"/>
        <v>0.60205999132796229</v>
      </c>
    </row>
    <row r="50" spans="2:4" x14ac:dyDescent="0.3">
      <c r="B50">
        <f t="shared" si="1"/>
        <v>5.7999999999999963</v>
      </c>
      <c r="C50">
        <f t="shared" si="2"/>
        <v>4</v>
      </c>
      <c r="D50">
        <f t="shared" si="0"/>
        <v>0.60205999132796229</v>
      </c>
    </row>
    <row r="51" spans="2:4" x14ac:dyDescent="0.3">
      <c r="B51">
        <f t="shared" si="1"/>
        <v>5.8999999999999959</v>
      </c>
      <c r="C51">
        <f t="shared" si="2"/>
        <v>4</v>
      </c>
      <c r="D51">
        <f t="shared" si="0"/>
        <v>0.60205999132796229</v>
      </c>
    </row>
    <row r="52" spans="2:4" x14ac:dyDescent="0.3">
      <c r="B52">
        <f t="shared" si="1"/>
        <v>5.9999999999999956</v>
      </c>
      <c r="C52">
        <f t="shared" si="2"/>
        <v>4</v>
      </c>
      <c r="D52">
        <f t="shared" si="0"/>
        <v>0.60205999132796229</v>
      </c>
    </row>
    <row r="53" spans="2:4" x14ac:dyDescent="0.3">
      <c r="B53">
        <f t="shared" si="1"/>
        <v>6.0999999999999952</v>
      </c>
      <c r="C53">
        <f t="shared" si="2"/>
        <v>4</v>
      </c>
      <c r="D53">
        <f t="shared" si="0"/>
        <v>0.60205999132796229</v>
      </c>
    </row>
    <row r="54" spans="2:4" x14ac:dyDescent="0.3">
      <c r="B54">
        <f t="shared" si="1"/>
        <v>6.1999999999999948</v>
      </c>
      <c r="C54">
        <f t="shared" si="2"/>
        <v>3</v>
      </c>
      <c r="D54">
        <f t="shared" si="0"/>
        <v>0.47712125471966244</v>
      </c>
    </row>
    <row r="55" spans="2:4" x14ac:dyDescent="0.3">
      <c r="B55">
        <f t="shared" si="1"/>
        <v>6.2999999999999945</v>
      </c>
      <c r="C55">
        <f t="shared" si="2"/>
        <v>3</v>
      </c>
      <c r="D55">
        <f t="shared" si="0"/>
        <v>0.47712125471966244</v>
      </c>
    </row>
    <row r="56" spans="2:4" x14ac:dyDescent="0.3">
      <c r="B56">
        <f t="shared" si="1"/>
        <v>6.3999999999999941</v>
      </c>
      <c r="C56">
        <f t="shared" si="2"/>
        <v>3</v>
      </c>
      <c r="D56">
        <f t="shared" si="0"/>
        <v>0.47712125471966244</v>
      </c>
    </row>
    <row r="57" spans="2:4" x14ac:dyDescent="0.3">
      <c r="B57">
        <f t="shared" si="1"/>
        <v>6.4999999999999938</v>
      </c>
      <c r="C57">
        <f t="shared" si="2"/>
        <v>3</v>
      </c>
      <c r="D57">
        <f t="shared" si="0"/>
        <v>0.47712125471966244</v>
      </c>
    </row>
    <row r="58" spans="2:4" x14ac:dyDescent="0.3">
      <c r="B58">
        <f t="shared" si="1"/>
        <v>6.5999999999999934</v>
      </c>
      <c r="C58">
        <f t="shared" si="2"/>
        <v>3</v>
      </c>
      <c r="D58">
        <f t="shared" si="0"/>
        <v>0.47712125471966244</v>
      </c>
    </row>
    <row r="59" spans="2:4" x14ac:dyDescent="0.3">
      <c r="B59">
        <f t="shared" si="1"/>
        <v>6.6999999999999931</v>
      </c>
      <c r="C59">
        <f t="shared" si="2"/>
        <v>3</v>
      </c>
      <c r="D59">
        <f t="shared" si="0"/>
        <v>0.47712125471966244</v>
      </c>
    </row>
    <row r="60" spans="2:4" x14ac:dyDescent="0.3">
      <c r="B60">
        <f t="shared" si="1"/>
        <v>6.7999999999999927</v>
      </c>
      <c r="C60">
        <f t="shared" si="2"/>
        <v>3</v>
      </c>
      <c r="D60">
        <f t="shared" si="0"/>
        <v>0.47712125471966244</v>
      </c>
    </row>
    <row r="61" spans="2:4" x14ac:dyDescent="0.3">
      <c r="B61">
        <f t="shared" si="1"/>
        <v>6.8999999999999924</v>
      </c>
      <c r="C61">
        <f t="shared" si="2"/>
        <v>3</v>
      </c>
      <c r="D61">
        <f t="shared" si="0"/>
        <v>0.47712125471966244</v>
      </c>
    </row>
    <row r="62" spans="2:4" x14ac:dyDescent="0.3">
      <c r="B62">
        <f t="shared" si="1"/>
        <v>6.999999999999992</v>
      </c>
      <c r="C62">
        <f t="shared" si="2"/>
        <v>3</v>
      </c>
      <c r="D62">
        <f t="shared" si="0"/>
        <v>0.47712125471966244</v>
      </c>
    </row>
    <row r="63" spans="2:4" x14ac:dyDescent="0.3">
      <c r="B63">
        <f t="shared" si="1"/>
        <v>7.0999999999999917</v>
      </c>
      <c r="C63">
        <f t="shared" si="2"/>
        <v>3</v>
      </c>
      <c r="D63">
        <f t="shared" si="0"/>
        <v>0.47712125471966244</v>
      </c>
    </row>
    <row r="64" spans="2:4" x14ac:dyDescent="0.3">
      <c r="B64">
        <f t="shared" si="1"/>
        <v>7.1999999999999913</v>
      </c>
      <c r="C64">
        <f t="shared" si="2"/>
        <v>3</v>
      </c>
      <c r="D64">
        <f t="shared" si="0"/>
        <v>0.47712125471966244</v>
      </c>
    </row>
    <row r="65" spans="2:4" x14ac:dyDescent="0.3">
      <c r="B65">
        <f t="shared" si="1"/>
        <v>7.2999999999999909</v>
      </c>
      <c r="C65">
        <f t="shared" si="2"/>
        <v>2</v>
      </c>
      <c r="D65">
        <f t="shared" si="0"/>
        <v>0.30102999566398114</v>
      </c>
    </row>
    <row r="66" spans="2:4" x14ac:dyDescent="0.3">
      <c r="B66">
        <f t="shared" si="1"/>
        <v>7.3999999999999906</v>
      </c>
      <c r="C66">
        <f t="shared" si="2"/>
        <v>2</v>
      </c>
      <c r="D66">
        <f t="shared" si="0"/>
        <v>0.30102999566398114</v>
      </c>
    </row>
    <row r="67" spans="2:4" x14ac:dyDescent="0.3">
      <c r="B67">
        <f t="shared" si="1"/>
        <v>7.4999999999999902</v>
      </c>
      <c r="C67">
        <f t="shared" si="2"/>
        <v>2</v>
      </c>
      <c r="D67">
        <f t="shared" ref="D67:D77" si="3">LOG(C67,10)</f>
        <v>0.30102999566398114</v>
      </c>
    </row>
    <row r="68" spans="2:4" x14ac:dyDescent="0.3">
      <c r="B68">
        <f t="shared" si="1"/>
        <v>7.5999999999999899</v>
      </c>
      <c r="C68">
        <f t="shared" si="2"/>
        <v>2</v>
      </c>
      <c r="D68">
        <f t="shared" si="3"/>
        <v>0.30102999566398114</v>
      </c>
    </row>
    <row r="69" spans="2:4" x14ac:dyDescent="0.3">
      <c r="B69">
        <f t="shared" si="1"/>
        <v>7.6999999999999895</v>
      </c>
      <c r="C69">
        <f t="shared" si="2"/>
        <v>2</v>
      </c>
      <c r="D69">
        <f t="shared" si="3"/>
        <v>0.30102999566398114</v>
      </c>
    </row>
    <row r="70" spans="2:4" x14ac:dyDescent="0.3">
      <c r="B70">
        <f t="shared" si="1"/>
        <v>7.7999999999999892</v>
      </c>
      <c r="C70">
        <f t="shared" si="2"/>
        <v>2</v>
      </c>
      <c r="D70">
        <f t="shared" si="3"/>
        <v>0.30102999566398114</v>
      </c>
    </row>
    <row r="71" spans="2:4" x14ac:dyDescent="0.3">
      <c r="B71">
        <f t="shared" si="1"/>
        <v>7.8999999999999888</v>
      </c>
      <c r="C71">
        <f t="shared" si="2"/>
        <v>2</v>
      </c>
      <c r="D71">
        <f t="shared" si="3"/>
        <v>0.30102999566398114</v>
      </c>
    </row>
    <row r="72" spans="2:4" x14ac:dyDescent="0.3">
      <c r="B72">
        <f t="shared" ref="B72:B77" si="4">B71+0.1</f>
        <v>7.9999999999999885</v>
      </c>
      <c r="C72">
        <f t="shared" si="2"/>
        <v>2</v>
      </c>
      <c r="D72">
        <f t="shared" si="3"/>
        <v>0.30102999566398114</v>
      </c>
    </row>
    <row r="73" spans="2:4" x14ac:dyDescent="0.3">
      <c r="B73">
        <f t="shared" si="4"/>
        <v>8.099999999999989</v>
      </c>
      <c r="C73">
        <f t="shared" si="2"/>
        <v>2</v>
      </c>
      <c r="D73">
        <f t="shared" si="3"/>
        <v>0.30102999566398114</v>
      </c>
    </row>
    <row r="74" spans="2:4" x14ac:dyDescent="0.3">
      <c r="B74">
        <f t="shared" si="4"/>
        <v>8.1999999999999886</v>
      </c>
      <c r="C74">
        <f t="shared" si="2"/>
        <v>2</v>
      </c>
      <c r="D74">
        <f t="shared" si="3"/>
        <v>0.30102999566398114</v>
      </c>
    </row>
    <row r="75" spans="2:4" x14ac:dyDescent="0.3">
      <c r="B75">
        <f t="shared" si="4"/>
        <v>8.2999999999999883</v>
      </c>
      <c r="C75">
        <f t="shared" si="2"/>
        <v>2</v>
      </c>
      <c r="D75">
        <f t="shared" si="3"/>
        <v>0.30102999566398114</v>
      </c>
    </row>
    <row r="76" spans="2:4" x14ac:dyDescent="0.3">
      <c r="B76">
        <f t="shared" si="4"/>
        <v>8.3999999999999879</v>
      </c>
      <c r="C76">
        <f t="shared" si="2"/>
        <v>1</v>
      </c>
      <c r="D76">
        <f t="shared" si="3"/>
        <v>0</v>
      </c>
    </row>
    <row r="77" spans="2:4" x14ac:dyDescent="0.3">
      <c r="B77">
        <f t="shared" si="4"/>
        <v>8.4999999999999876</v>
      </c>
      <c r="C77">
        <f t="shared" si="2"/>
        <v>1</v>
      </c>
      <c r="D77">
        <f t="shared" si="3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D8EDB-FA26-49E9-84E0-9F07AB147E00}">
  <dimension ref="B2:C27"/>
  <sheetViews>
    <sheetView topLeftCell="A3" workbookViewId="0">
      <selection activeCell="Q39" sqref="Q39"/>
    </sheetView>
  </sheetViews>
  <sheetFormatPr defaultRowHeight="14.4" x14ac:dyDescent="0.3"/>
  <sheetData>
    <row r="2" spans="2:3" x14ac:dyDescent="0.3">
      <c r="B2" t="s">
        <v>131</v>
      </c>
    </row>
    <row r="3" spans="2:3" x14ac:dyDescent="0.3">
      <c r="B3" s="16" t="s">
        <v>132</v>
      </c>
    </row>
    <row r="5" spans="2:3" x14ac:dyDescent="0.3">
      <c r="B5" t="s">
        <v>133</v>
      </c>
    </row>
    <row r="9" spans="2:3" x14ac:dyDescent="0.3">
      <c r="B9" t="s">
        <v>134</v>
      </c>
      <c r="C9" t="s">
        <v>135</v>
      </c>
    </row>
    <row r="10" spans="2:3" x14ac:dyDescent="0.3">
      <c r="C10" t="s">
        <v>136</v>
      </c>
    </row>
    <row r="11" spans="2:3" x14ac:dyDescent="0.3">
      <c r="C11" t="s">
        <v>137</v>
      </c>
    </row>
    <row r="12" spans="2:3" x14ac:dyDescent="0.3">
      <c r="C12" t="s">
        <v>138</v>
      </c>
    </row>
    <row r="13" spans="2:3" x14ac:dyDescent="0.3">
      <c r="C13" t="s">
        <v>139</v>
      </c>
    </row>
    <row r="14" spans="2:3" x14ac:dyDescent="0.3">
      <c r="C14" t="s">
        <v>140</v>
      </c>
    </row>
    <row r="16" spans="2:3" x14ac:dyDescent="0.3">
      <c r="C16" t="s">
        <v>141</v>
      </c>
    </row>
    <row r="27" spans="2:2" x14ac:dyDescent="0.3">
      <c r="B27" t="s">
        <v>142</v>
      </c>
    </row>
  </sheetData>
  <hyperlinks>
    <hyperlink ref="B3" r:id="rId1" xr:uid="{3A9F50BC-C6B2-4BD9-96BD-DC29049C2044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CDD24-DF10-4317-BDE0-E4DC145F1E02}">
  <dimension ref="B2:D138"/>
  <sheetViews>
    <sheetView topLeftCell="A136" zoomScale="71" workbookViewId="0">
      <selection activeCell="C183" sqref="C183"/>
    </sheetView>
  </sheetViews>
  <sheetFormatPr defaultRowHeight="14.4" x14ac:dyDescent="0.3"/>
  <sheetData>
    <row r="2" spans="2:4" x14ac:dyDescent="0.3">
      <c r="B2" t="s">
        <v>143</v>
      </c>
      <c r="D2" s="43" t="s">
        <v>149</v>
      </c>
    </row>
    <row r="3" spans="2:4" x14ac:dyDescent="0.3">
      <c r="B3" t="s">
        <v>144</v>
      </c>
    </row>
    <row r="4" spans="2:4" x14ac:dyDescent="0.3">
      <c r="B4" s="42" t="s">
        <v>145</v>
      </c>
    </row>
    <row r="5" spans="2:4" x14ac:dyDescent="0.3">
      <c r="B5" s="42" t="s">
        <v>146</v>
      </c>
    </row>
    <row r="7" spans="2:4" x14ac:dyDescent="0.3">
      <c r="B7" s="42" t="s">
        <v>147</v>
      </c>
    </row>
    <row r="8" spans="2:4" x14ac:dyDescent="0.3">
      <c r="B8" s="42" t="s">
        <v>148</v>
      </c>
    </row>
    <row r="138" spans="3:3" x14ac:dyDescent="0.3">
      <c r="C138" t="s">
        <v>150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101 Concepts</vt:lpstr>
      <vt:lpstr>Expected + Variance</vt:lpstr>
      <vt:lpstr>Lois Bernouilli + Binomiale</vt:lpstr>
      <vt:lpstr>Loi de Poisson</vt:lpstr>
      <vt:lpstr>Loi Normale</vt:lpstr>
      <vt:lpstr>Lab1.2</vt:lpstr>
      <vt:lpstr>Correlation</vt:lpstr>
      <vt:lpstr>Log transformation</vt:lpstr>
      <vt:lpstr>Confidence intervals</vt:lpstr>
      <vt:lpstr>Hypothesis 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Clement Galvier</dc:creator>
  <cp:lastModifiedBy>Clement Galvier</cp:lastModifiedBy>
  <dcterms:created xsi:type="dcterms:W3CDTF">2022-06-21T07:16:34Z</dcterms:created>
  <dcterms:modified xsi:type="dcterms:W3CDTF">2022-08-09T13:53:59Z</dcterms:modified>
</cp:coreProperties>
</file>