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8769706\Documents\00 - Clients\JACQUET\"/>
    </mc:Choice>
  </mc:AlternateContent>
  <xr:revisionPtr revIDLastSave="0" documentId="13_ncr:1_{F3FF8C03-87EE-4DFA-93D4-A074D28C23B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Maîtrise documentaire" sheetId="3" r:id="rId1"/>
    <sheet name="Chiffrage" sheetId="2" r:id="rId2"/>
    <sheet name="UO" sheetId="4" r:id="rId3"/>
  </sheets>
  <definedNames>
    <definedName name="_xlnm._FilterDatabase" localSheetId="1" hidden="1">Chiffrage!$A$1:$K$41</definedName>
    <definedName name="Complexité">UO!$D$2:$D$4</definedName>
    <definedName name="CRMAJ">UO!$C$2:$C$3</definedName>
    <definedName name="Prix_CLST">1228.61</definedName>
    <definedName name="Prix_DEV">737.17</definedName>
    <definedName name="Prix_EXPT">1498.56</definedName>
    <definedName name="Prix_SM">1118.53</definedName>
    <definedName name="Type_UO">UO!$B$2:$B$26</definedName>
    <definedName name="UO">Chiffrage!$C$7:$J$43</definedName>
    <definedName name="_xlnm.Print_Area" localSheetId="0">'Maîtrise documentaire'!$A$1:$H$37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" l="1"/>
  <c r="I28" i="2"/>
  <c r="I15" i="2" l="1"/>
  <c r="I31" i="2" l="1"/>
  <c r="I49" i="2" s="1"/>
  <c r="I27" i="2"/>
  <c r="I7" i="2"/>
  <c r="I36" i="2" l="1"/>
  <c r="I33" i="2"/>
  <c r="I26" i="2"/>
  <c r="I22" i="2"/>
  <c r="I19" i="2"/>
  <c r="I11" i="2"/>
  <c r="I14" i="2" l="1"/>
  <c r="I6" i="2" l="1"/>
  <c r="I30" i="2" l="1"/>
  <c r="I25" i="2" s="1"/>
  <c r="I10" i="2"/>
  <c r="I4" i="2" l="1"/>
  <c r="I47" i="2"/>
  <c r="I53" i="2" s="1"/>
  <c r="I55" i="2" l="1"/>
  <c r="I3" i="2"/>
  <c r="I42" i="2" s="1"/>
  <c r="I48" i="2" s="1"/>
  <c r="I54" i="2" s="1"/>
  <c r="I41" i="2" l="1"/>
  <c r="I46" i="2" l="1"/>
  <c r="I52" i="2" s="1"/>
  <c r="I40" i="2"/>
  <c r="I39" i="2" s="1"/>
  <c r="I51" i="2" l="1"/>
  <c r="E34" i="3" s="1"/>
  <c r="I45" i="2"/>
</calcChain>
</file>

<file path=xl/sharedStrings.xml><?xml version="1.0" encoding="utf-8"?>
<sst xmlns="http://schemas.openxmlformats.org/spreadsheetml/2006/main" count="172" uniqueCount="131">
  <si>
    <t>Charge</t>
  </si>
  <si>
    <t>CSLT</t>
  </si>
  <si>
    <t>DEV</t>
  </si>
  <si>
    <t>Nature</t>
  </si>
  <si>
    <t>Tâches</t>
  </si>
  <si>
    <t>Consulting</t>
  </si>
  <si>
    <t>Développement</t>
  </si>
  <si>
    <t>RECAPITULATIF</t>
  </si>
  <si>
    <t>UO</t>
  </si>
  <si>
    <t>Désignation</t>
  </si>
  <si>
    <t>Pilotage &amp; Encadrement</t>
  </si>
  <si>
    <t>SM</t>
  </si>
  <si>
    <t>Service Management</t>
  </si>
  <si>
    <t>J*h</t>
  </si>
  <si>
    <t>DEVELOPPEMENTS</t>
  </si>
  <si>
    <t>ASS_QUAL</t>
  </si>
  <si>
    <t>ETUDES / ANALYSE</t>
  </si>
  <si>
    <t>CHARGES ADDITIONNELLES</t>
  </si>
  <si>
    <t>Autres</t>
  </si>
  <si>
    <t>Commentaires / observations</t>
  </si>
  <si>
    <t>PIL</t>
  </si>
  <si>
    <t>ENC</t>
  </si>
  <si>
    <t>Coef.</t>
  </si>
  <si>
    <t>Pilotage</t>
  </si>
  <si>
    <t>Encadrement réalisation</t>
  </si>
  <si>
    <t>MEP_M3</t>
  </si>
  <si>
    <t>Type</t>
  </si>
  <si>
    <t>Spécifications techniques</t>
  </si>
  <si>
    <t>Tests d'intégration et validation de la livraison</t>
  </si>
  <si>
    <t xml:space="preserve">Administration technique </t>
  </si>
  <si>
    <t>Pilotage et encadrement</t>
  </si>
  <si>
    <t>RET_R7</t>
  </si>
  <si>
    <t>Retours de recette</t>
  </si>
  <si>
    <t>Correction anomalies recette et garantie</t>
  </si>
  <si>
    <t>Devis chiffrage développement</t>
  </si>
  <si>
    <t>Projet</t>
  </si>
  <si>
    <t>Libellé</t>
  </si>
  <si>
    <t>Client</t>
  </si>
  <si>
    <t>Chef de projet</t>
  </si>
  <si>
    <t>Maîtrise d'œuvre</t>
  </si>
  <si>
    <t>Maîtrise d'ouvrage</t>
  </si>
  <si>
    <t>Chef de projet IBM</t>
  </si>
  <si>
    <t>Demande</t>
  </si>
  <si>
    <t>Code</t>
  </si>
  <si>
    <t>Origine</t>
  </si>
  <si>
    <t xml:space="preserve">Date </t>
  </si>
  <si>
    <t>Document</t>
  </si>
  <si>
    <t>Référence</t>
  </si>
  <si>
    <t>Date de dernière mise à jour</t>
  </si>
  <si>
    <t>Statut</t>
  </si>
  <si>
    <t>Créat / Modif</t>
  </si>
  <si>
    <t>Complexité</t>
  </si>
  <si>
    <t>Programme</t>
  </si>
  <si>
    <t>Programme batch (classe 'Batch')</t>
  </si>
  <si>
    <t>Ecran</t>
  </si>
  <si>
    <t>View Definition</t>
  </si>
  <si>
    <t>Programme interactif
(classe 'Interactive)</t>
  </si>
  <si>
    <t>Programme CL
(classe 'MvxCL')</t>
  </si>
  <si>
    <t>Programme API
(classe 'MIBatch')</t>
  </si>
  <si>
    <t>Database</t>
  </si>
  <si>
    <t>Table</t>
  </si>
  <si>
    <t>Index</t>
  </si>
  <si>
    <t>JD</t>
  </si>
  <si>
    <t>Fichier</t>
  </si>
  <si>
    <t>Fichier texte</t>
  </si>
  <si>
    <t>Data structure</t>
  </si>
  <si>
    <t>Web service</t>
  </si>
  <si>
    <t>MOM</t>
  </si>
  <si>
    <t>Format édition</t>
  </si>
  <si>
    <t>Stream in</t>
  </si>
  <si>
    <t>Type UO</t>
  </si>
  <si>
    <t>Famille UO</t>
  </si>
  <si>
    <t>Programme batch (classe 'Print')</t>
  </si>
  <si>
    <t>Programme interactif (classe 'Interactive')</t>
  </si>
  <si>
    <t>Création/Modification</t>
  </si>
  <si>
    <t>Création</t>
  </si>
  <si>
    <t>Modification</t>
  </si>
  <si>
    <t>Simple</t>
  </si>
  <si>
    <t>Moyen</t>
  </si>
  <si>
    <t>Complexe</t>
  </si>
  <si>
    <t>Stream out file</t>
  </si>
  <si>
    <t>Stream out xls</t>
  </si>
  <si>
    <t>Stream out xml</t>
  </si>
  <si>
    <t>Stream out fax</t>
  </si>
  <si>
    <t>PARAMETRAGE</t>
  </si>
  <si>
    <t xml:space="preserve">Fonction </t>
  </si>
  <si>
    <t>Provisoire</t>
  </si>
  <si>
    <t>Tests validation livraison</t>
  </si>
  <si>
    <t>Livraison en recette et en production</t>
  </si>
  <si>
    <t>Spécifications fonctionnelles</t>
  </si>
  <si>
    <t xml:space="preserve">Version initiale </t>
  </si>
  <si>
    <t>Historique mises à jour</t>
  </si>
  <si>
    <t>Valorisation des charges en euros</t>
  </si>
  <si>
    <t>Assistance à la reprise des données</t>
  </si>
  <si>
    <t>Reprise des données</t>
  </si>
  <si>
    <t>ASS_REP</t>
  </si>
  <si>
    <t>Charges</t>
  </si>
  <si>
    <t>Prix des services</t>
  </si>
  <si>
    <t>MOD360</t>
  </si>
  <si>
    <t>MOD350</t>
  </si>
  <si>
    <t>Programme CL OS/400</t>
  </si>
  <si>
    <t>Query Manager OS/400</t>
  </si>
  <si>
    <t>Macro Excel</t>
  </si>
  <si>
    <t>Macro VBA Excel</t>
  </si>
  <si>
    <t>SQL</t>
  </si>
  <si>
    <t>Requete SQL</t>
  </si>
  <si>
    <t>S'applique sur l'ensemble des UO</t>
  </si>
  <si>
    <t>S'applique sur les UO de nature 'DEV'</t>
  </si>
  <si>
    <t>JACQUET-BROSSARD</t>
  </si>
  <si>
    <t>Message MeC</t>
  </si>
  <si>
    <t>MeC</t>
  </si>
  <si>
    <t>N/A</t>
  </si>
  <si>
    <t>Philippe JAVELOT</t>
  </si>
  <si>
    <t>M3 - MOVEX</t>
  </si>
  <si>
    <t>EXPT</t>
  </si>
  <si>
    <t>Expertise</t>
  </si>
  <si>
    <t>Analyse et dossier technique</t>
  </si>
  <si>
    <t>CLST</t>
  </si>
  <si>
    <t>TJM appliqués</t>
  </si>
  <si>
    <t>Prix calculés selon les TJM du contrat en vigueur (cf. onglet 'Maîtrise documentaire')</t>
  </si>
  <si>
    <t>Serge LODI</t>
  </si>
  <si>
    <t>StreamServe - MOM / MeC</t>
  </si>
  <si>
    <t>Programme  RPG/ILE</t>
  </si>
  <si>
    <t>Ateliers et dossier fonctionnel</t>
  </si>
  <si>
    <t>ASS_SUIVI</t>
  </si>
  <si>
    <t>Suivi démarrage</t>
  </si>
  <si>
    <t>selon le contrat SOC-YLQXEJV v5 applicable au 01/07/2022</t>
  </si>
  <si>
    <t>Paramétrage pour les échanges internes</t>
  </si>
  <si>
    <t>DW 3780611</t>
  </si>
  <si>
    <t>TME M3  envoi de mail alerte depuis le serveurView</t>
  </si>
  <si>
    <t>S'applique sur les UO de développement de nature 'DEV'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</si>
</sst>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&quot;€&quot;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49" fontId="0" fillId="2" borderId="1" xfId="0" applyNumberFormat="1" applyFill="1" applyBorder="1"/>
    <xf numFmtId="49" fontId="0" fillId="2" borderId="2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6" xfId="0" applyFont="1" applyFill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" fillId="0" borderId="18" xfId="0" applyFont="1" applyFill="1" applyBorder="1"/>
    <xf numFmtId="0" fontId="3" fillId="0" borderId="12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0" fillId="0" borderId="28" xfId="0" applyBorder="1"/>
    <xf numFmtId="2" fontId="0" fillId="2" borderId="1" xfId="0" applyNumberFormat="1" applyFill="1" applyBorder="1"/>
    <xf numFmtId="2" fontId="0" fillId="0" borderId="1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0" xfId="0" applyFill="1" applyBorder="1"/>
    <xf numFmtId="2" fontId="3" fillId="3" borderId="30" xfId="0" applyNumberFormat="1" applyFont="1" applyFill="1" applyBorder="1"/>
    <xf numFmtId="2" fontId="0" fillId="0" borderId="5" xfId="0" applyNumberFormat="1" applyBorder="1"/>
    <xf numFmtId="2" fontId="0" fillId="0" borderId="5" xfId="0" applyNumberFormat="1" applyFill="1" applyBorder="1"/>
    <xf numFmtId="2" fontId="0" fillId="0" borderId="6" xfId="0" applyNumberFormat="1" applyBorder="1"/>
    <xf numFmtId="2" fontId="3" fillId="0" borderId="6" xfId="0" applyNumberFormat="1" applyFont="1" applyFill="1" applyBorder="1"/>
    <xf numFmtId="2" fontId="0" fillId="0" borderId="10" xfId="0" applyNumberFormat="1" applyBorder="1"/>
    <xf numFmtId="2" fontId="0" fillId="0" borderId="25" xfId="0" applyNumberFormat="1" applyBorder="1"/>
    <xf numFmtId="2" fontId="0" fillId="0" borderId="0" xfId="0" applyNumberFormat="1"/>
    <xf numFmtId="2" fontId="0" fillId="0" borderId="0" xfId="0" applyNumberFormat="1" applyBorder="1"/>
    <xf numFmtId="9" fontId="0" fillId="0" borderId="11" xfId="0" applyNumberFormat="1" applyBorder="1"/>
    <xf numFmtId="9" fontId="0" fillId="0" borderId="4" xfId="0" applyNumberFormat="1" applyBorder="1"/>
    <xf numFmtId="164" fontId="0" fillId="0" borderId="13" xfId="0" applyNumberFormat="1" applyBorder="1"/>
    <xf numFmtId="164" fontId="0" fillId="0" borderId="28" xfId="0" applyNumberFormat="1" applyBorder="1"/>
    <xf numFmtId="164" fontId="0" fillId="0" borderId="7" xfId="0" applyNumberFormat="1" applyBorder="1"/>
    <xf numFmtId="9" fontId="0" fillId="0" borderId="26" xfId="0" applyNumberFormat="1" applyBorder="1"/>
    <xf numFmtId="0" fontId="3" fillId="4" borderId="14" xfId="0" applyFont="1" applyFill="1" applyBorder="1"/>
    <xf numFmtId="0" fontId="3" fillId="4" borderId="15" xfId="0" applyFont="1" applyFill="1" applyBorder="1"/>
    <xf numFmtId="2" fontId="3" fillId="4" borderId="30" xfId="0" applyNumberFormat="1" applyFont="1" applyFill="1" applyBorder="1"/>
    <xf numFmtId="0" fontId="3" fillId="4" borderId="16" xfId="0" applyFont="1" applyFill="1" applyBorder="1"/>
    <xf numFmtId="9" fontId="0" fillId="0" borderId="3" xfId="0" applyNumberFormat="1" applyBorder="1"/>
    <xf numFmtId="0" fontId="0" fillId="5" borderId="18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0" fontId="0" fillId="0" borderId="0" xfId="0" applyFill="1"/>
    <xf numFmtId="0" fontId="5" fillId="5" borderId="0" xfId="0" applyFont="1" applyFill="1" applyBorder="1" applyAlignment="1">
      <alignment vertical="center"/>
    </xf>
    <xf numFmtId="0" fontId="3" fillId="5" borderId="31" xfId="0" applyFont="1" applyFill="1" applyBorder="1" applyAlignment="1">
      <alignment vertical="center"/>
    </xf>
    <xf numFmtId="0" fontId="0" fillId="5" borderId="0" xfId="0" applyFill="1" applyBorder="1"/>
    <xf numFmtId="0" fontId="1" fillId="0" borderId="27" xfId="0" applyFont="1" applyFill="1" applyBorder="1"/>
    <xf numFmtId="0" fontId="0" fillId="5" borderId="23" xfId="0" applyFill="1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5" borderId="32" xfId="0" applyFill="1" applyBorder="1" applyAlignment="1">
      <alignment vertical="center"/>
    </xf>
    <xf numFmtId="0" fontId="0" fillId="3" borderId="8" xfId="0" applyFill="1" applyBorder="1" applyAlignment="1">
      <alignment vertical="top"/>
    </xf>
    <xf numFmtId="0" fontId="0" fillId="3" borderId="8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5" borderId="35" xfId="0" applyFont="1" applyFill="1" applyBorder="1" applyAlignment="1">
      <alignment horizontal="left" vertical="center"/>
    </xf>
    <xf numFmtId="165" fontId="0" fillId="0" borderId="11" xfId="0" applyNumberFormat="1" applyBorder="1"/>
    <xf numFmtId="165" fontId="0" fillId="0" borderId="3" xfId="0" applyNumberFormat="1" applyBorder="1"/>
    <xf numFmtId="0" fontId="0" fillId="0" borderId="36" xfId="0" applyBorder="1"/>
    <xf numFmtId="164" fontId="0" fillId="0" borderId="36" xfId="0" applyNumberFormat="1" applyBorder="1"/>
    <xf numFmtId="165" fontId="0" fillId="0" borderId="26" xfId="0" applyNumberFormat="1" applyBorder="1"/>
    <xf numFmtId="2" fontId="0" fillId="0" borderId="26" xfId="0" applyNumberFormat="1" applyBorder="1"/>
    <xf numFmtId="0" fontId="3" fillId="5" borderId="35" xfId="0" applyFont="1" applyFill="1" applyBorder="1"/>
    <xf numFmtId="0" fontId="3" fillId="5" borderId="33" xfId="0" applyFont="1" applyFill="1" applyBorder="1" applyAlignment="1">
      <alignment horizontal="left" vertical="center"/>
    </xf>
    <xf numFmtId="2" fontId="3" fillId="4" borderId="30" xfId="0" applyNumberFormat="1" applyFont="1" applyFill="1" applyBorder="1" applyAlignment="1">
      <alignment horizontal="center"/>
    </xf>
    <xf numFmtId="0" fontId="4" fillId="0" borderId="5" xfId="0" applyFont="1" applyBorder="1"/>
    <xf numFmtId="0" fontId="3" fillId="5" borderId="33" xfId="0" applyFont="1" applyFill="1" applyBorder="1"/>
    <xf numFmtId="0" fontId="3" fillId="5" borderId="38" xfId="0" applyFont="1" applyFill="1" applyBorder="1" applyAlignment="1"/>
    <xf numFmtId="0" fontId="0" fillId="0" borderId="18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1" fillId="3" borderId="8" xfId="0" applyFont="1" applyFill="1" applyBorder="1" applyAlignment="1">
      <alignment vertical="top"/>
    </xf>
    <xf numFmtId="2" fontId="0" fillId="0" borderId="7" xfId="0" applyNumberFormat="1" applyBorder="1"/>
    <xf numFmtId="0" fontId="1" fillId="0" borderId="3" xfId="0" applyFont="1" applyBorder="1"/>
    <xf numFmtId="0" fontId="1" fillId="2" borderId="20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3" fillId="4" borderId="17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3" fillId="3" borderId="17" xfId="0" applyFont="1" applyFill="1" applyBorder="1" applyAlignment="1">
      <alignment vertical="top"/>
    </xf>
    <xf numFmtId="0" fontId="0" fillId="2" borderId="20" xfId="0" applyFill="1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19" xfId="0" applyFill="1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7" xfId="0" applyBorder="1" applyAlignment="1">
      <alignment vertical="top"/>
    </xf>
    <xf numFmtId="0" fontId="1" fillId="0" borderId="19" xfId="0" applyFont="1" applyBorder="1" applyAlignment="1">
      <alignment vertical="top" wrapText="1"/>
    </xf>
    <xf numFmtId="0" fontId="3" fillId="0" borderId="6" xfId="0" applyFont="1" applyFill="1" applyBorder="1" applyAlignment="1">
      <alignment horizontal="justify" vertical="top" wrapText="1"/>
    </xf>
    <xf numFmtId="0" fontId="1" fillId="0" borderId="12" xfId="0" applyFont="1" applyBorder="1" applyAlignment="1">
      <alignment vertical="top" wrapText="1"/>
    </xf>
    <xf numFmtId="0" fontId="1" fillId="0" borderId="12" xfId="0" applyFont="1" applyFill="1" applyBorder="1" applyAlignment="1">
      <alignment horizontal="justify" vertical="top" wrapText="1"/>
    </xf>
    <xf numFmtId="0" fontId="0" fillId="0" borderId="4" xfId="0" applyBorder="1" applyAlignment="1">
      <alignment vertical="top"/>
    </xf>
    <xf numFmtId="2" fontId="0" fillId="0" borderId="6" xfId="0" applyNumberForma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22" xfId="0" applyFont="1" applyBorder="1" applyAlignment="1">
      <alignment vertical="top" wrapText="1"/>
    </xf>
    <xf numFmtId="0" fontId="3" fillId="0" borderId="1" xfId="0" applyFont="1" applyFill="1" applyBorder="1" applyAlignment="1">
      <alignment horizontal="justify" vertical="top" wrapText="1"/>
    </xf>
    <xf numFmtId="0" fontId="4" fillId="0" borderId="2" xfId="0" applyFont="1" applyFill="1" applyBorder="1" applyAlignment="1">
      <alignment horizontal="justify" vertical="top" wrapText="1"/>
    </xf>
    <xf numFmtId="0" fontId="1" fillId="0" borderId="2" xfId="0" applyFont="1" applyFill="1" applyBorder="1" applyAlignment="1">
      <alignment horizontal="justify" vertical="top" wrapText="1"/>
    </xf>
    <xf numFmtId="0" fontId="0" fillId="0" borderId="8" xfId="0" applyBorder="1" applyAlignment="1">
      <alignment vertical="top"/>
    </xf>
    <xf numFmtId="2" fontId="0" fillId="0" borderId="1" xfId="0" applyNumberForma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20" xfId="0" applyFont="1" applyBorder="1" applyAlignment="1">
      <alignment vertical="top" wrapText="1"/>
    </xf>
    <xf numFmtId="0" fontId="1" fillId="0" borderId="29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8" xfId="0" applyNumberFormat="1" applyBorder="1" applyAlignment="1">
      <alignment vertical="top"/>
    </xf>
    <xf numFmtId="0" fontId="7" fillId="5" borderId="28" xfId="0" applyFont="1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3" fillId="5" borderId="33" xfId="0" applyFont="1" applyFill="1" applyBorder="1" applyAlignment="1" applyProtection="1">
      <alignment horizontal="left" vertical="top" wrapText="1"/>
      <protection locked="0"/>
    </xf>
    <xf numFmtId="0" fontId="3" fillId="5" borderId="34" xfId="0" applyFont="1" applyFill="1" applyBorder="1" applyAlignment="1" applyProtection="1">
      <alignment horizontal="left" vertical="top" wrapText="1"/>
      <protection locked="0"/>
    </xf>
    <xf numFmtId="0" fontId="3" fillId="5" borderId="33" xfId="0" applyFont="1" applyFill="1" applyBorder="1" applyAlignment="1">
      <alignment vertical="top" wrapText="1"/>
    </xf>
    <xf numFmtId="0" fontId="3" fillId="5" borderId="34" xfId="0" applyFont="1" applyFill="1" applyBorder="1" applyAlignment="1">
      <alignment vertical="top" wrapText="1"/>
    </xf>
    <xf numFmtId="165" fontId="3" fillId="5" borderId="31" xfId="0" applyNumberFormat="1" applyFont="1" applyFill="1" applyBorder="1" applyAlignment="1">
      <alignment vertical="top" wrapText="1"/>
    </xf>
    <xf numFmtId="0" fontId="3" fillId="5" borderId="31" xfId="0" applyFont="1" applyFill="1" applyBorder="1" applyAlignment="1">
      <alignment vertical="top" wrapText="1"/>
    </xf>
    <xf numFmtId="0" fontId="3" fillId="5" borderId="37" xfId="0" applyFont="1" applyFill="1" applyBorder="1" applyAlignment="1">
      <alignment vertical="top" wrapText="1"/>
    </xf>
    <xf numFmtId="0" fontId="0" fillId="5" borderId="24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49" fontId="1" fillId="2" borderId="1" xfId="0" applyNumberFormat="1" applyFont="1" applyFill="1" applyBorder="1"/>
    <xf numFmtId="0" fontId="1" fillId="0" borderId="5" xfId="0" applyFont="1" applyBorder="1"/>
    <xf numFmtId="2" fontId="1" fillId="0" borderId="3" xfId="0" applyNumberFormat="1" applyFont="1" applyBorder="1"/>
    <xf numFmtId="0" fontId="1" fillId="0" borderId="0" xfId="0" applyFont="1" applyAlignment="1"/>
    <xf numFmtId="2" fontId="0" fillId="6" borderId="1" xfId="0" applyNumberFormat="1" applyFill="1" applyBorder="1" applyAlignment="1">
      <alignment vertical="top"/>
    </xf>
    <xf numFmtId="2" fontId="0" fillId="6" borderId="5" xfId="0" applyNumberFormat="1" applyFill="1" applyBorder="1"/>
    <xf numFmtId="2" fontId="0" fillId="6" borderId="6" xfId="0" applyNumberFormat="1" applyFill="1" applyBorder="1"/>
    <xf numFmtId="0" fontId="3" fillId="5" borderId="49" xfId="0" applyFont="1" applyFill="1" applyBorder="1" applyAlignment="1">
      <alignment vertical="center"/>
    </xf>
    <xf numFmtId="0" fontId="3" fillId="5" borderId="50" xfId="0" applyFont="1" applyFill="1" applyBorder="1" applyAlignment="1">
      <alignment vertical="center"/>
    </xf>
    <xf numFmtId="0" fontId="3" fillId="5" borderId="50" xfId="0" applyFont="1" applyFill="1" applyBorder="1" applyAlignment="1" applyProtection="1">
      <alignment horizontal="left" vertical="top" wrapText="1"/>
      <protection locked="0"/>
    </xf>
    <xf numFmtId="0" fontId="3" fillId="5" borderId="51" xfId="0" applyFont="1" applyFill="1" applyBorder="1" applyAlignment="1" applyProtection="1">
      <alignment horizontal="left" vertical="top" wrapText="1"/>
      <protection locked="0"/>
    </xf>
    <xf numFmtId="0" fontId="3" fillId="5" borderId="52" xfId="0" applyFont="1" applyFill="1" applyBorder="1" applyAlignment="1"/>
    <xf numFmtId="0" fontId="3" fillId="5" borderId="53" xfId="0" applyFont="1" applyFill="1" applyBorder="1" applyAlignment="1"/>
    <xf numFmtId="0" fontId="3" fillId="5" borderId="53" xfId="0" applyFont="1" applyFill="1" applyBorder="1" applyAlignment="1" applyProtection="1">
      <alignment horizontal="left" vertical="top" wrapText="1"/>
      <protection locked="0"/>
    </xf>
    <xf numFmtId="0" fontId="3" fillId="5" borderId="54" xfId="0" applyFont="1" applyFill="1" applyBorder="1" applyAlignment="1" applyProtection="1">
      <alignment horizontal="left" vertical="top" wrapText="1"/>
      <protection locked="0"/>
    </xf>
    <xf numFmtId="0" fontId="3" fillId="5" borderId="10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5" borderId="55" xfId="0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 wrapText="1"/>
    </xf>
    <xf numFmtId="0" fontId="0" fillId="0" borderId="56" xfId="0" applyBorder="1" applyAlignment="1">
      <alignment horizontal="left" vertical="top" wrapText="1"/>
    </xf>
    <xf numFmtId="0" fontId="3" fillId="5" borderId="57" xfId="0" applyFont="1" applyFill="1" applyBorder="1" applyAlignment="1">
      <alignment vertical="center"/>
    </xf>
    <xf numFmtId="0" fontId="3" fillId="5" borderId="58" xfId="0" applyFont="1" applyFill="1" applyBorder="1" applyAlignment="1">
      <alignment vertical="center"/>
    </xf>
    <xf numFmtId="0" fontId="3" fillId="5" borderId="39" xfId="0" applyFont="1" applyFill="1" applyBorder="1" applyAlignment="1" applyProtection="1">
      <alignment horizontal="left" vertical="top" wrapText="1"/>
      <protection locked="0"/>
    </xf>
    <xf numFmtId="0" fontId="3" fillId="5" borderId="33" xfId="0" applyFont="1" applyFill="1" applyBorder="1" applyAlignment="1" applyProtection="1">
      <alignment horizontal="left" vertical="top" wrapText="1"/>
      <protection locked="0"/>
    </xf>
    <xf numFmtId="0" fontId="3" fillId="5" borderId="34" xfId="0" applyFont="1" applyFill="1" applyBorder="1" applyAlignment="1" applyProtection="1">
      <alignment horizontal="left" vertical="top" wrapText="1"/>
      <protection locked="0"/>
    </xf>
    <xf numFmtId="0" fontId="3" fillId="5" borderId="59" xfId="0" applyFont="1" applyFill="1" applyBorder="1" applyAlignment="1">
      <alignment vertical="center"/>
    </xf>
    <xf numFmtId="0" fontId="0" fillId="0" borderId="60" xfId="0" applyBorder="1" applyAlignment="1"/>
    <xf numFmtId="0" fontId="3" fillId="5" borderId="6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vertical="center"/>
    </xf>
    <xf numFmtId="0" fontId="3" fillId="5" borderId="47" xfId="0" applyFont="1" applyFill="1" applyBorder="1" applyAlignment="1">
      <alignment vertical="center"/>
    </xf>
    <xf numFmtId="0" fontId="6" fillId="5" borderId="48" xfId="0" applyFont="1" applyFill="1" applyBorder="1" applyAlignment="1" applyProtection="1">
      <alignment horizontal="left" vertical="top" wrapText="1"/>
      <protection locked="0"/>
    </xf>
    <xf numFmtId="0" fontId="6" fillId="5" borderId="9" xfId="0" applyFont="1" applyFill="1" applyBorder="1" applyAlignment="1" applyProtection="1">
      <alignment horizontal="left" vertical="top" wrapText="1"/>
      <protection locked="0"/>
    </xf>
    <xf numFmtId="0" fontId="6" fillId="5" borderId="13" xfId="0" applyFont="1" applyFill="1" applyBorder="1" applyAlignment="1" applyProtection="1">
      <alignment horizontal="left" vertical="top" wrapText="1"/>
      <protection locked="0"/>
    </xf>
    <xf numFmtId="0" fontId="3" fillId="5" borderId="35" xfId="0" applyFont="1" applyFill="1" applyBorder="1" applyAlignment="1">
      <alignment vertical="center"/>
    </xf>
    <xf numFmtId="0" fontId="3" fillId="5" borderId="43" xfId="0" applyFont="1" applyFill="1" applyBorder="1" applyAlignment="1">
      <alignment vertical="center"/>
    </xf>
    <xf numFmtId="0" fontId="3" fillId="5" borderId="31" xfId="0" applyFont="1" applyFill="1" applyBorder="1" applyAlignment="1" applyProtection="1">
      <alignment horizontal="left" vertical="top" wrapText="1"/>
      <protection locked="0"/>
    </xf>
    <xf numFmtId="0" fontId="3" fillId="5" borderId="37" xfId="0" applyFont="1" applyFill="1" applyBorder="1" applyAlignment="1" applyProtection="1">
      <alignment horizontal="left" vertical="top" wrapText="1"/>
      <protection locked="0"/>
    </xf>
    <xf numFmtId="0" fontId="3" fillId="5" borderId="35" xfId="0" applyFont="1" applyFill="1" applyBorder="1" applyAlignment="1"/>
    <xf numFmtId="0" fontId="3" fillId="5" borderId="43" xfId="0" applyFont="1" applyFill="1" applyBorder="1" applyAlignment="1"/>
    <xf numFmtId="14" fontId="3" fillId="5" borderId="40" xfId="0" applyNumberFormat="1" applyFont="1" applyFill="1" applyBorder="1" applyAlignment="1" applyProtection="1">
      <alignment horizontal="left" vertical="top" wrapText="1"/>
      <protection locked="0"/>
    </xf>
    <xf numFmtId="0" fontId="3" fillId="5" borderId="41" xfId="0" applyFont="1" applyFill="1" applyBorder="1" applyAlignment="1" applyProtection="1">
      <alignment horizontal="left" vertical="top" wrapText="1"/>
      <protection locked="0"/>
    </xf>
    <xf numFmtId="0" fontId="3" fillId="5" borderId="42" xfId="0" applyFont="1" applyFill="1" applyBorder="1" applyAlignment="1" applyProtection="1">
      <alignment horizontal="left" vertical="top" wrapText="1"/>
      <protection locked="0"/>
    </xf>
    <xf numFmtId="0" fontId="3" fillId="5" borderId="44" xfId="0" applyFont="1" applyFill="1" applyBorder="1" applyAlignment="1"/>
    <xf numFmtId="0" fontId="0" fillId="0" borderId="45" xfId="0" applyBorder="1" applyAlignment="1"/>
    <xf numFmtId="0" fontId="3" fillId="5" borderId="39" xfId="0" applyFont="1" applyFill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3" fillId="0" borderId="34" xfId="0" applyFont="1" applyBorder="1" applyAlignment="1">
      <alignment vertical="top" wrapText="1"/>
    </xf>
    <xf numFmtId="0" fontId="3" fillId="5" borderId="40" xfId="0" applyFont="1" applyFill="1" applyBorder="1" applyAlignment="1">
      <alignment vertical="top" wrapText="1"/>
    </xf>
    <xf numFmtId="0" fontId="3" fillId="0" borderId="41" xfId="0" applyFont="1" applyBorder="1" applyAlignment="1">
      <alignment vertical="top" wrapText="1"/>
    </xf>
    <xf numFmtId="0" fontId="3" fillId="0" borderId="42" xfId="0" applyFont="1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3" fillId="5" borderId="45" xfId="0" applyFont="1" applyFill="1" applyBorder="1" applyAlignment="1"/>
    <xf numFmtId="0" fontId="3" fillId="5" borderId="35" xfId="0" applyFont="1" applyFill="1" applyBorder="1" applyAlignment="1">
      <alignment horizontal="left" vertical="center"/>
    </xf>
    <xf numFmtId="0" fontId="3" fillId="5" borderId="43" xfId="0" applyFont="1" applyFill="1" applyBorder="1" applyAlignment="1">
      <alignment horizontal="left" vertical="center"/>
    </xf>
    <xf numFmtId="14" fontId="3" fillId="5" borderId="39" xfId="0" applyNumberFormat="1" applyFont="1" applyFill="1" applyBorder="1" applyAlignment="1">
      <alignment horizontal="left" vertical="top" wrapText="1"/>
    </xf>
    <xf numFmtId="14" fontId="3" fillId="5" borderId="33" xfId="0" applyNumberFormat="1" applyFont="1" applyFill="1" applyBorder="1" applyAlignment="1">
      <alignment horizontal="left" vertical="top" wrapText="1"/>
    </xf>
    <xf numFmtId="0" fontId="8" fillId="5" borderId="39" xfId="0" applyFont="1" applyFill="1" applyBorder="1" applyAlignment="1" applyProtection="1">
      <alignment horizontal="left" vertical="top" wrapText="1"/>
      <protection locked="0"/>
    </xf>
    <xf numFmtId="0" fontId="8" fillId="5" borderId="33" xfId="0" applyFont="1" applyFill="1" applyBorder="1" applyAlignment="1" applyProtection="1">
      <alignment horizontal="left" vertical="top" wrapText="1"/>
      <protection locked="0"/>
    </xf>
    <xf numFmtId="0" fontId="8" fillId="5" borderId="34" xfId="0" applyFont="1" applyFill="1" applyBorder="1" applyAlignment="1" applyProtection="1">
      <alignment horizontal="left" vertical="top" wrapText="1"/>
      <protection locked="0"/>
    </xf>
    <xf numFmtId="0" fontId="3" fillId="5" borderId="46" xfId="0" applyFont="1" applyFill="1" applyBorder="1" applyAlignment="1">
      <alignment horizontal="left" vertical="center"/>
    </xf>
    <xf numFmtId="0" fontId="3" fillId="5" borderId="47" xfId="0" applyFont="1" applyFill="1" applyBorder="1" applyAlignment="1">
      <alignment horizontal="left" vertical="center"/>
    </xf>
    <xf numFmtId="0" fontId="3" fillId="5" borderId="39" xfId="0" applyFont="1" applyFill="1" applyBorder="1" applyAlignment="1">
      <alignment horizontal="left" vertical="top" wrapText="1"/>
    </xf>
    <xf numFmtId="0" fontId="3" fillId="5" borderId="33" xfId="0" applyFont="1" applyFill="1" applyBorder="1" applyAlignment="1">
      <alignment horizontal="left" vertical="top" wrapText="1"/>
    </xf>
    <xf numFmtId="0" fontId="3" fillId="5" borderId="3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8</xdr:col>
      <xdr:colOff>0</xdr:colOff>
      <xdr:row>9</xdr:row>
      <xdr:rowOff>160020</xdr:rowOff>
    </xdr:to>
    <xdr:pic>
      <xdr:nvPicPr>
        <xdr:cNvPr id="3121" name="Picture 1">
          <a:extLst>
            <a:ext uri="{FF2B5EF4-FFF2-40B4-BE49-F238E27FC236}">
              <a16:creationId xmlns:a16="http://schemas.microsoft.com/office/drawing/2014/main" id="{534B5EA4-B32B-44AA-ADCC-2E6045806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"/>
          <a:ext cx="8953500" cy="1661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388620</xdr:colOff>
      <xdr:row>1</xdr:row>
      <xdr:rowOff>99060</xdr:rowOff>
    </xdr:from>
    <xdr:to>
      <xdr:col>7</xdr:col>
      <xdr:colOff>373380</xdr:colOff>
      <xdr:row>4</xdr:row>
      <xdr:rowOff>144780</xdr:rowOff>
    </xdr:to>
    <xdr:pic>
      <xdr:nvPicPr>
        <xdr:cNvPr id="3122" name="Picture 2" descr="ibm_white_logo_300dpi">
          <a:extLst>
            <a:ext uri="{FF2B5EF4-FFF2-40B4-BE49-F238E27FC236}">
              <a16:creationId xmlns:a16="http://schemas.microsoft.com/office/drawing/2014/main" id="{C5A9A060-89CC-4692-A2B1-5D1D6836E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7889FB"/>
            </a:clrFrom>
            <a:clrTo>
              <a:srgbClr val="7889FB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-8282" b="-32936"/>
        <a:stretch>
          <a:fillRect/>
        </a:stretch>
      </xdr:blipFill>
      <xdr:spPr bwMode="invGray">
        <a:xfrm>
          <a:off x="6918960" y="266700"/>
          <a:ext cx="119634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9"/>
    <pageSetUpPr fitToPage="1"/>
  </sheetPr>
  <dimension ref="A7:H37"/>
  <sheetViews>
    <sheetView topLeftCell="A12" workbookViewId="0">
      <selection activeCell="E34" sqref="E34"/>
    </sheetView>
  </sheetViews>
  <sheetFormatPr baseColWidth="10" defaultColWidth="11.44140625" defaultRowHeight="13.2" x14ac:dyDescent="0.25"/>
  <cols>
    <col min="1" max="1" width="4.5546875" style="59" customWidth="1"/>
    <col min="2" max="2" width="20" style="59" customWidth="1"/>
    <col min="3" max="4" width="17.6640625" style="59" customWidth="1"/>
    <col min="5" max="7" width="17.6640625" style="136" customWidth="1"/>
    <col min="8" max="8" width="17.6640625" style="59" customWidth="1"/>
    <col min="9" max="16384" width="11.44140625" style="59"/>
  </cols>
  <sheetData>
    <row r="7" spans="1:8" x14ac:dyDescent="0.25">
      <c r="A7" s="56"/>
      <c r="B7" s="57"/>
      <c r="C7" s="57"/>
      <c r="D7" s="57"/>
      <c r="E7" s="127"/>
      <c r="F7" s="127"/>
      <c r="G7" s="127"/>
      <c r="H7" s="58"/>
    </row>
    <row r="8" spans="1:8" x14ac:dyDescent="0.25">
      <c r="A8" s="56"/>
      <c r="B8" s="57"/>
      <c r="C8" s="57"/>
      <c r="D8" s="57"/>
      <c r="E8" s="127"/>
      <c r="F8" s="127"/>
      <c r="G8" s="127"/>
      <c r="H8" s="58"/>
    </row>
    <row r="9" spans="1:8" x14ac:dyDescent="0.25">
      <c r="A9" s="56"/>
      <c r="B9" s="57"/>
      <c r="C9" s="57"/>
      <c r="D9" s="57"/>
      <c r="E9" s="127"/>
      <c r="F9" s="127"/>
      <c r="G9" s="127"/>
      <c r="H9" s="58"/>
    </row>
    <row r="10" spans="1:8" x14ac:dyDescent="0.25">
      <c r="A10" s="56"/>
      <c r="B10" s="57"/>
      <c r="C10" s="57"/>
      <c r="D10" s="57"/>
      <c r="E10" s="127"/>
      <c r="F10" s="127"/>
      <c r="G10" s="127"/>
      <c r="H10" s="58"/>
    </row>
    <row r="11" spans="1:8" ht="17.399999999999999" x14ac:dyDescent="0.25">
      <c r="A11" s="56"/>
      <c r="B11" s="57"/>
      <c r="C11" s="57"/>
      <c r="D11" s="60" t="s">
        <v>34</v>
      </c>
      <c r="E11" s="127"/>
      <c r="F11" s="127"/>
      <c r="G11" s="127"/>
      <c r="H11" s="58"/>
    </row>
    <row r="12" spans="1:8" x14ac:dyDescent="0.25">
      <c r="A12" s="56"/>
      <c r="B12" s="57"/>
      <c r="C12" s="57"/>
      <c r="D12" s="57"/>
      <c r="E12" s="127"/>
      <c r="F12" s="127"/>
      <c r="G12" s="127"/>
      <c r="H12" s="58"/>
    </row>
    <row r="13" spans="1:8" x14ac:dyDescent="0.25">
      <c r="A13" s="56"/>
      <c r="B13" s="57"/>
      <c r="C13" s="57"/>
      <c r="D13" s="57"/>
      <c r="E13" s="127"/>
      <c r="F13" s="127"/>
      <c r="G13" s="127"/>
      <c r="H13" s="58"/>
    </row>
    <row r="14" spans="1:8" x14ac:dyDescent="0.25">
      <c r="A14" s="56"/>
      <c r="B14" s="57"/>
      <c r="C14" s="57"/>
      <c r="D14" s="57"/>
      <c r="E14" s="127"/>
      <c r="F14" s="127"/>
      <c r="G14" s="127"/>
      <c r="H14" s="58"/>
    </row>
    <row r="15" spans="1:8" x14ac:dyDescent="0.25">
      <c r="A15" s="56"/>
      <c r="B15" s="57"/>
      <c r="C15" s="57"/>
      <c r="D15" s="57"/>
      <c r="E15" s="127"/>
      <c r="F15" s="127"/>
      <c r="G15" s="127"/>
      <c r="H15" s="58"/>
    </row>
    <row r="16" spans="1:8" ht="12" customHeight="1" x14ac:dyDescent="0.25">
      <c r="A16" s="56"/>
      <c r="B16" s="57"/>
      <c r="C16" s="57"/>
      <c r="D16" s="57"/>
      <c r="E16" s="127"/>
      <c r="F16" s="127"/>
      <c r="G16" s="127"/>
      <c r="H16" s="58"/>
    </row>
    <row r="17" spans="1:8" x14ac:dyDescent="0.25">
      <c r="A17" s="56"/>
      <c r="B17" s="152" t="s">
        <v>35</v>
      </c>
      <c r="C17" s="144" t="s">
        <v>36</v>
      </c>
      <c r="D17" s="145"/>
      <c r="E17" s="146"/>
      <c r="F17" s="146"/>
      <c r="G17" s="147"/>
      <c r="H17" s="58"/>
    </row>
    <row r="18" spans="1:8" x14ac:dyDescent="0.25">
      <c r="A18" s="56"/>
      <c r="B18" s="153"/>
      <c r="C18" s="148" t="s">
        <v>37</v>
      </c>
      <c r="D18" s="149"/>
      <c r="E18" s="150" t="s">
        <v>108</v>
      </c>
      <c r="F18" s="150"/>
      <c r="G18" s="151"/>
      <c r="H18" s="58"/>
    </row>
    <row r="19" spans="1:8" x14ac:dyDescent="0.25">
      <c r="A19" s="56"/>
      <c r="B19" s="153"/>
      <c r="C19" s="158" t="s">
        <v>38</v>
      </c>
      <c r="D19" s="61" t="s">
        <v>39</v>
      </c>
      <c r="E19" s="160" t="s">
        <v>120</v>
      </c>
      <c r="F19" s="161"/>
      <c r="G19" s="162"/>
      <c r="H19" s="58"/>
    </row>
    <row r="20" spans="1:8" x14ac:dyDescent="0.25">
      <c r="A20" s="56"/>
      <c r="B20" s="153"/>
      <c r="C20" s="159"/>
      <c r="D20" s="82" t="s">
        <v>40</v>
      </c>
      <c r="E20" s="160" t="s">
        <v>120</v>
      </c>
      <c r="F20" s="161"/>
      <c r="G20" s="162"/>
      <c r="H20" s="58"/>
    </row>
    <row r="21" spans="1:8" x14ac:dyDescent="0.25">
      <c r="A21" s="56"/>
      <c r="B21" s="154"/>
      <c r="C21" s="163" t="s">
        <v>41</v>
      </c>
      <c r="D21" s="164"/>
      <c r="E21" s="155" t="s">
        <v>112</v>
      </c>
      <c r="F21" s="156"/>
      <c r="G21" s="157"/>
      <c r="H21" s="58"/>
    </row>
    <row r="22" spans="1:8" x14ac:dyDescent="0.25">
      <c r="A22" s="56"/>
      <c r="B22" s="62"/>
      <c r="C22" s="62"/>
      <c r="D22" s="62"/>
      <c r="E22" s="127"/>
      <c r="F22" s="127"/>
      <c r="G22" s="127"/>
      <c r="H22" s="58"/>
    </row>
    <row r="23" spans="1:8" x14ac:dyDescent="0.25">
      <c r="A23" s="56"/>
      <c r="B23" s="152" t="s">
        <v>42</v>
      </c>
      <c r="C23" s="166" t="s">
        <v>43</v>
      </c>
      <c r="D23" s="167"/>
      <c r="E23" s="168" t="s">
        <v>128</v>
      </c>
      <c r="F23" s="169"/>
      <c r="G23" s="170"/>
      <c r="H23" s="58"/>
    </row>
    <row r="24" spans="1:8" ht="25.8" customHeight="1" x14ac:dyDescent="0.25">
      <c r="A24" s="56"/>
      <c r="B24" s="153"/>
      <c r="C24" s="171" t="s">
        <v>36</v>
      </c>
      <c r="D24" s="172"/>
      <c r="E24" s="173" t="s">
        <v>129</v>
      </c>
      <c r="F24" s="173"/>
      <c r="G24" s="174"/>
      <c r="H24" s="58"/>
    </row>
    <row r="25" spans="1:8" ht="26.25" customHeight="1" x14ac:dyDescent="0.25">
      <c r="A25" s="56"/>
      <c r="B25" s="153"/>
      <c r="C25" s="175" t="s">
        <v>44</v>
      </c>
      <c r="D25" s="176"/>
      <c r="E25" s="173"/>
      <c r="F25" s="173"/>
      <c r="G25" s="174"/>
      <c r="H25" s="58"/>
    </row>
    <row r="26" spans="1:8" x14ac:dyDescent="0.25">
      <c r="A26" s="56"/>
      <c r="B26" s="165"/>
      <c r="C26" s="180" t="s">
        <v>45</v>
      </c>
      <c r="D26" s="181"/>
      <c r="E26" s="177">
        <v>44987</v>
      </c>
      <c r="F26" s="178"/>
      <c r="G26" s="179"/>
      <c r="H26" s="58"/>
    </row>
    <row r="27" spans="1:8" x14ac:dyDescent="0.25">
      <c r="A27" s="56"/>
      <c r="B27" s="62"/>
      <c r="C27" s="62"/>
      <c r="D27" s="62"/>
      <c r="E27" s="127"/>
      <c r="F27" s="127"/>
      <c r="G27" s="127"/>
      <c r="H27" s="58"/>
    </row>
    <row r="28" spans="1:8" ht="26.4" customHeight="1" x14ac:dyDescent="0.25">
      <c r="A28" s="56"/>
      <c r="B28" s="152" t="s">
        <v>46</v>
      </c>
      <c r="C28" s="198" t="s">
        <v>47</v>
      </c>
      <c r="D28" s="199"/>
      <c r="E28" s="173" t="s">
        <v>129</v>
      </c>
      <c r="F28" s="173"/>
      <c r="G28" s="174"/>
      <c r="H28" s="58"/>
    </row>
    <row r="29" spans="1:8" x14ac:dyDescent="0.25">
      <c r="A29" s="56"/>
      <c r="B29" s="188"/>
      <c r="C29" s="191" t="s">
        <v>48</v>
      </c>
      <c r="D29" s="192"/>
      <c r="E29" s="193">
        <v>44987</v>
      </c>
      <c r="F29" s="194"/>
      <c r="G29" s="126">
        <v>0</v>
      </c>
      <c r="H29" s="63"/>
    </row>
    <row r="30" spans="1:8" x14ac:dyDescent="0.25">
      <c r="A30" s="56"/>
      <c r="B30" s="188"/>
      <c r="C30" s="191" t="s">
        <v>49</v>
      </c>
      <c r="D30" s="192"/>
      <c r="E30" s="195" t="s">
        <v>86</v>
      </c>
      <c r="F30" s="196"/>
      <c r="G30" s="197"/>
      <c r="H30" s="58"/>
    </row>
    <row r="31" spans="1:8" ht="5.25" customHeight="1" x14ac:dyDescent="0.25">
      <c r="A31" s="56"/>
      <c r="B31" s="188"/>
      <c r="C31" s="70"/>
      <c r="D31" s="78"/>
      <c r="E31" s="128"/>
      <c r="F31" s="128"/>
      <c r="G31" s="129"/>
      <c r="H31" s="58"/>
    </row>
    <row r="32" spans="1:8" ht="12.75" customHeight="1" x14ac:dyDescent="0.25">
      <c r="A32" s="56"/>
      <c r="B32" s="188"/>
      <c r="C32" s="77" t="s">
        <v>91</v>
      </c>
      <c r="D32" s="81"/>
      <c r="E32" s="130"/>
      <c r="F32" s="130"/>
      <c r="G32" s="131"/>
      <c r="H32" s="58"/>
    </row>
    <row r="33" spans="1:8" x14ac:dyDescent="0.25">
      <c r="A33" s="56"/>
      <c r="B33" s="188"/>
      <c r="C33" s="175" t="s">
        <v>90</v>
      </c>
      <c r="D33" s="176"/>
      <c r="E33" s="200"/>
      <c r="F33" s="201"/>
      <c r="G33" s="202"/>
      <c r="H33" s="58"/>
    </row>
    <row r="34" spans="1:8" x14ac:dyDescent="0.25">
      <c r="A34" s="56"/>
      <c r="B34" s="188"/>
      <c r="C34" s="175" t="s">
        <v>92</v>
      </c>
      <c r="D34" s="176"/>
      <c r="E34" s="132">
        <f>Chiffrage!I51</f>
        <v>5586.8974999999991</v>
      </c>
      <c r="F34" s="133"/>
      <c r="G34" s="134"/>
      <c r="H34" s="58"/>
    </row>
    <row r="35" spans="1:8" x14ac:dyDescent="0.25">
      <c r="A35" s="56"/>
      <c r="B35" s="188"/>
      <c r="C35" s="175" t="s">
        <v>118</v>
      </c>
      <c r="D35" s="176"/>
      <c r="E35" s="182" t="s">
        <v>126</v>
      </c>
      <c r="F35" s="183"/>
      <c r="G35" s="184"/>
      <c r="H35" s="58"/>
    </row>
    <row r="36" spans="1:8" x14ac:dyDescent="0.25">
      <c r="A36" s="56"/>
      <c r="B36" s="189"/>
      <c r="C36" s="180"/>
      <c r="D36" s="190"/>
      <c r="E36" s="185"/>
      <c r="F36" s="186"/>
      <c r="G36" s="187"/>
      <c r="H36" s="58"/>
    </row>
    <row r="37" spans="1:8" ht="13.8" thickBot="1" x14ac:dyDescent="0.3">
      <c r="A37" s="64"/>
      <c r="B37" s="65"/>
      <c r="C37" s="65"/>
      <c r="D37" s="65"/>
      <c r="E37" s="135"/>
      <c r="F37" s="135"/>
      <c r="G37" s="135"/>
      <c r="H37" s="66"/>
    </row>
  </sheetData>
  <mergeCells count="33">
    <mergeCell ref="E35:G35"/>
    <mergeCell ref="E36:G36"/>
    <mergeCell ref="B28:B36"/>
    <mergeCell ref="C33:D33"/>
    <mergeCell ref="C34:D34"/>
    <mergeCell ref="C35:D35"/>
    <mergeCell ref="C36:D36"/>
    <mergeCell ref="C29:D29"/>
    <mergeCell ref="E29:F29"/>
    <mergeCell ref="C30:D30"/>
    <mergeCell ref="E30:G30"/>
    <mergeCell ref="E28:G28"/>
    <mergeCell ref="C28:D28"/>
    <mergeCell ref="E33:G33"/>
    <mergeCell ref="B23:B26"/>
    <mergeCell ref="C23:D23"/>
    <mergeCell ref="E23:G23"/>
    <mergeCell ref="C24:D24"/>
    <mergeCell ref="E24:G24"/>
    <mergeCell ref="C25:D25"/>
    <mergeCell ref="E25:G25"/>
    <mergeCell ref="E26:G26"/>
    <mergeCell ref="C26:D26"/>
    <mergeCell ref="C17:D17"/>
    <mergeCell ref="E17:G17"/>
    <mergeCell ref="C18:D18"/>
    <mergeCell ref="E18:G18"/>
    <mergeCell ref="B17:B21"/>
    <mergeCell ref="E21:G21"/>
    <mergeCell ref="C19:C20"/>
    <mergeCell ref="E19:G19"/>
    <mergeCell ref="E20:G20"/>
    <mergeCell ref="C21:D21"/>
  </mergeCells>
  <phoneticPr fontId="0" type="noConversion"/>
  <dataValidations count="1">
    <dataValidation type="list" allowBlank="1" showInputMessage="1" showErrorMessage="1" errorTitle="Saisie incorrecte" error="Le choix est limité à la liste proposée." sqref="E30:G31" xr:uid="{00000000-0002-0000-0000-000000000000}">
      <formula1>"Provisoire,Approuvé"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7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55"/>
  <sheetViews>
    <sheetView tabSelected="1" workbookViewId="0">
      <pane ySplit="1" topLeftCell="A2" activePane="bottomLeft" state="frozen"/>
      <selection pane="bottomLeft" activeCell="K7" sqref="K7"/>
    </sheetView>
  </sheetViews>
  <sheetFormatPr baseColWidth="10" defaultColWidth="8.88671875" defaultRowHeight="13.2" x14ac:dyDescent="0.25"/>
  <cols>
    <col min="1" max="1" width="5.109375" customWidth="1"/>
    <col min="2" max="2" width="6.6640625" customWidth="1"/>
    <col min="3" max="3" width="21.21875" customWidth="1"/>
    <col min="4" max="4" width="33.5546875" bestFit="1" customWidth="1"/>
    <col min="5" max="5" width="20.88671875" bestFit="1" customWidth="1"/>
    <col min="6" max="6" width="13.88671875" customWidth="1"/>
    <col min="7" max="7" width="13.33203125" customWidth="1"/>
    <col min="8" max="8" width="8" bestFit="1" customWidth="1"/>
    <col min="9" max="9" width="12" style="43" customWidth="1"/>
    <col min="11" max="11" width="70.6640625" style="88" bestFit="1" customWidth="1"/>
  </cols>
  <sheetData>
    <row r="1" spans="1:12" s="17" customFormat="1" x14ac:dyDescent="0.25">
      <c r="A1" s="51" t="s">
        <v>4</v>
      </c>
      <c r="B1" s="52"/>
      <c r="C1" s="52" t="s">
        <v>8</v>
      </c>
      <c r="D1" s="52" t="s">
        <v>9</v>
      </c>
      <c r="E1" s="52" t="s">
        <v>26</v>
      </c>
      <c r="F1" s="52" t="s">
        <v>50</v>
      </c>
      <c r="G1" s="52" t="s">
        <v>51</v>
      </c>
      <c r="H1" s="52" t="s">
        <v>22</v>
      </c>
      <c r="I1" s="53" t="s">
        <v>0</v>
      </c>
      <c r="J1" s="54" t="s">
        <v>3</v>
      </c>
      <c r="K1" s="94" t="s">
        <v>19</v>
      </c>
    </row>
    <row r="2" spans="1:12" ht="13.8" thickBot="1" x14ac:dyDescent="0.3">
      <c r="A2" s="21"/>
      <c r="B2" s="14"/>
      <c r="C2" s="14"/>
      <c r="D2" s="14"/>
      <c r="E2" s="14"/>
      <c r="F2" s="14"/>
      <c r="G2" s="14"/>
      <c r="H2" s="14"/>
      <c r="I2" s="37"/>
      <c r="J2" s="3"/>
      <c r="K2" s="95"/>
    </row>
    <row r="3" spans="1:12" s="17" customFormat="1" x14ac:dyDescent="0.25">
      <c r="A3" s="18" t="s">
        <v>16</v>
      </c>
      <c r="B3" s="19"/>
      <c r="C3" s="19"/>
      <c r="D3" s="19"/>
      <c r="E3" s="19"/>
      <c r="F3" s="19"/>
      <c r="G3" s="19"/>
      <c r="H3" s="19"/>
      <c r="I3" s="36">
        <f>SUM(I4:I9)/2</f>
        <v>1</v>
      </c>
      <c r="J3" s="20"/>
      <c r="K3" s="96"/>
    </row>
    <row r="4" spans="1:12" x14ac:dyDescent="0.25">
      <c r="A4" s="21"/>
      <c r="B4" s="1" t="s">
        <v>89</v>
      </c>
      <c r="C4" s="2"/>
      <c r="D4" s="2"/>
      <c r="E4" s="2"/>
      <c r="F4" s="2"/>
      <c r="G4" s="2"/>
      <c r="H4" s="2"/>
      <c r="I4" s="31">
        <f>SUM($I5:$I5)</f>
        <v>0.5</v>
      </c>
      <c r="J4" s="8"/>
      <c r="K4" s="97"/>
    </row>
    <row r="5" spans="1:12" x14ac:dyDescent="0.25">
      <c r="A5" s="21"/>
      <c r="B5" s="14"/>
      <c r="C5" s="80" t="s">
        <v>99</v>
      </c>
      <c r="D5" s="140" t="s">
        <v>123</v>
      </c>
      <c r="E5" s="14"/>
      <c r="F5" s="14"/>
      <c r="G5" s="14"/>
      <c r="H5" s="45">
        <v>0.15</v>
      </c>
      <c r="I5" s="41">
        <f>ROUND((H5*SUMIF($J$10:$J$24,"DEV",$I$10:$I$24)*4),0)/4</f>
        <v>0.5</v>
      </c>
      <c r="J5" s="91" t="s">
        <v>114</v>
      </c>
      <c r="K5" s="104" t="s">
        <v>130</v>
      </c>
    </row>
    <row r="6" spans="1:12" x14ac:dyDescent="0.25">
      <c r="A6" s="21"/>
      <c r="B6" s="1" t="s">
        <v>27</v>
      </c>
      <c r="C6" s="2"/>
      <c r="D6" s="2"/>
      <c r="E6" s="2"/>
      <c r="F6" s="2"/>
      <c r="G6" s="2"/>
      <c r="H6" s="2"/>
      <c r="I6" s="31">
        <f>SUM($I7:$I8)</f>
        <v>0.5</v>
      </c>
      <c r="J6" s="8"/>
      <c r="K6" s="97"/>
    </row>
    <row r="7" spans="1:12" x14ac:dyDescent="0.25">
      <c r="A7" s="21"/>
      <c r="B7" s="14"/>
      <c r="C7" s="80" t="s">
        <v>98</v>
      </c>
      <c r="D7" s="140" t="s">
        <v>116</v>
      </c>
      <c r="E7" s="14"/>
      <c r="F7" s="14"/>
      <c r="G7" s="14"/>
      <c r="H7" s="45">
        <v>0.15</v>
      </c>
      <c r="I7" s="41">
        <f>ROUND((H7*SUMIF($J$10:$J$24,"DEV",$I$10:$I$24)*4),0)/4</f>
        <v>0.5</v>
      </c>
      <c r="J7" s="91" t="s">
        <v>117</v>
      </c>
      <c r="K7" s="104" t="s">
        <v>130</v>
      </c>
    </row>
    <row r="8" spans="1:12" x14ac:dyDescent="0.25">
      <c r="A8" s="21"/>
      <c r="B8" s="14"/>
      <c r="C8" s="6"/>
      <c r="D8" s="15"/>
      <c r="E8" s="15"/>
      <c r="F8" s="15"/>
      <c r="G8" s="15"/>
      <c r="H8" s="4"/>
      <c r="I8" s="39"/>
      <c r="J8" s="4"/>
      <c r="K8" s="98"/>
    </row>
    <row r="9" spans="1:12" s="29" customFormat="1" ht="13.8" thickBot="1" x14ac:dyDescent="0.3">
      <c r="A9" s="26"/>
      <c r="B9" s="27"/>
      <c r="C9" s="27"/>
      <c r="D9" s="27"/>
      <c r="E9" s="27"/>
      <c r="F9" s="27"/>
      <c r="G9" s="27"/>
      <c r="H9" s="27"/>
      <c r="I9" s="40"/>
      <c r="J9" s="28"/>
      <c r="K9" s="99"/>
    </row>
    <row r="10" spans="1:12" s="17" customFormat="1" x14ac:dyDescent="0.25">
      <c r="A10" s="18" t="s">
        <v>84</v>
      </c>
      <c r="B10" s="19"/>
      <c r="C10" s="19"/>
      <c r="D10" s="19"/>
      <c r="E10" s="19"/>
      <c r="F10" s="19"/>
      <c r="G10" s="19"/>
      <c r="H10" s="19"/>
      <c r="I10" s="36">
        <f>SUM(I11:I12)/2</f>
        <v>0</v>
      </c>
      <c r="J10" s="20"/>
      <c r="K10" s="96"/>
    </row>
    <row r="11" spans="1:12" x14ac:dyDescent="0.25">
      <c r="A11" s="21"/>
      <c r="B11" s="1" t="s">
        <v>85</v>
      </c>
      <c r="C11" s="2"/>
      <c r="D11" s="2"/>
      <c r="E11" s="2"/>
      <c r="F11" s="2"/>
      <c r="G11" s="2"/>
      <c r="H11" s="2"/>
      <c r="I11" s="31">
        <f>SUM($I12:$I12)</f>
        <v>0</v>
      </c>
      <c r="J11" s="8"/>
      <c r="K11" s="97"/>
    </row>
    <row r="12" spans="1:12" s="88" customFormat="1" x14ac:dyDescent="0.25">
      <c r="A12" s="83"/>
      <c r="B12" s="69"/>
      <c r="C12" s="122"/>
      <c r="D12" s="123" t="s">
        <v>127</v>
      </c>
      <c r="E12" s="124"/>
      <c r="F12" s="124"/>
      <c r="G12" s="124"/>
      <c r="H12" s="125"/>
      <c r="I12" s="116"/>
      <c r="J12" s="117" t="s">
        <v>1</v>
      </c>
      <c r="K12" s="118"/>
    </row>
    <row r="13" spans="1:12" s="29" customFormat="1" ht="13.8" thickBot="1" x14ac:dyDescent="0.3">
      <c r="A13" s="26"/>
      <c r="B13" s="27"/>
      <c r="C13" s="27"/>
      <c r="D13" s="27"/>
      <c r="E13" s="27"/>
      <c r="F13" s="27"/>
      <c r="G13" s="27"/>
      <c r="H13" s="27"/>
      <c r="I13" s="40"/>
      <c r="J13" s="28"/>
      <c r="K13" s="99"/>
    </row>
    <row r="14" spans="1:12" s="17" customFormat="1" x14ac:dyDescent="0.25">
      <c r="A14" s="18" t="s">
        <v>14</v>
      </c>
      <c r="B14" s="19"/>
      <c r="C14" s="19"/>
      <c r="D14" s="19"/>
      <c r="E14" s="19"/>
      <c r="F14" s="19"/>
      <c r="G14" s="19"/>
      <c r="H14" s="19"/>
      <c r="I14" s="36">
        <f>SUM($I15:$I24)/2</f>
        <v>3</v>
      </c>
      <c r="J14" s="20"/>
      <c r="K14" s="96"/>
    </row>
    <row r="15" spans="1:12" x14ac:dyDescent="0.25">
      <c r="A15" s="21"/>
      <c r="B15" s="137" t="s">
        <v>113</v>
      </c>
      <c r="C15" s="10"/>
      <c r="D15" s="2"/>
      <c r="E15" s="2"/>
      <c r="F15" s="2"/>
      <c r="G15" s="2"/>
      <c r="H15" s="2"/>
      <c r="I15" s="31">
        <f>SUM($I16:$I18)</f>
        <v>0</v>
      </c>
      <c r="J15" s="8"/>
      <c r="K15" s="97"/>
    </row>
    <row r="16" spans="1:12" x14ac:dyDescent="0.25">
      <c r="A16" s="21"/>
      <c r="B16" s="14"/>
      <c r="C16" s="122"/>
      <c r="D16" s="123"/>
      <c r="E16" s="107"/>
      <c r="F16" s="114"/>
      <c r="G16" s="114"/>
      <c r="H16" s="125"/>
      <c r="I16" s="116"/>
      <c r="J16" s="117"/>
      <c r="K16" s="118"/>
      <c r="L16" s="35"/>
    </row>
    <row r="17" spans="1:12" x14ac:dyDescent="0.25">
      <c r="A17" s="21"/>
      <c r="B17" s="14"/>
      <c r="C17" s="122"/>
      <c r="D17" s="123"/>
      <c r="E17" s="107"/>
      <c r="F17" s="114"/>
      <c r="G17" s="114"/>
      <c r="H17" s="125"/>
      <c r="I17" s="116"/>
      <c r="J17" s="117"/>
      <c r="K17" s="118"/>
      <c r="L17" s="35"/>
    </row>
    <row r="18" spans="1:12" x14ac:dyDescent="0.25">
      <c r="A18" s="21"/>
      <c r="B18" s="14"/>
      <c r="C18" s="112"/>
      <c r="D18" s="93"/>
      <c r="E18" s="113"/>
      <c r="F18" s="114"/>
      <c r="G18" s="114"/>
      <c r="H18" s="115"/>
      <c r="I18" s="116"/>
      <c r="J18" s="117"/>
      <c r="K18" s="118"/>
      <c r="L18" s="35"/>
    </row>
    <row r="19" spans="1:12" x14ac:dyDescent="0.25">
      <c r="A19" s="21"/>
      <c r="B19" s="9" t="s">
        <v>121</v>
      </c>
      <c r="C19" s="10"/>
      <c r="D19" s="2"/>
      <c r="E19" s="2"/>
      <c r="F19" s="2"/>
      <c r="G19" s="2"/>
      <c r="H19" s="2"/>
      <c r="I19" s="31">
        <f>SUM($I20:$I20)</f>
        <v>3</v>
      </c>
      <c r="J19" s="8"/>
      <c r="K19" s="97"/>
    </row>
    <row r="20" spans="1:12" x14ac:dyDescent="0.25">
      <c r="A20" s="21"/>
      <c r="B20" s="14"/>
      <c r="C20" s="112"/>
      <c r="D20" s="93"/>
      <c r="E20" s="113"/>
      <c r="F20" s="114" t="s">
        <v>75</v>
      </c>
      <c r="G20" s="114" t="s">
        <v>78</v>
      </c>
      <c r="H20" s="115"/>
      <c r="I20" s="141">
        <v>3</v>
      </c>
      <c r="J20" s="117" t="s">
        <v>2</v>
      </c>
      <c r="K20" s="118"/>
      <c r="L20" s="35"/>
    </row>
    <row r="21" spans="1:12" x14ac:dyDescent="0.25">
      <c r="A21" s="21"/>
      <c r="B21" s="14"/>
      <c r="C21" s="112"/>
      <c r="D21" s="93"/>
      <c r="E21" s="113"/>
      <c r="F21" s="114"/>
      <c r="G21" s="114"/>
      <c r="H21" s="115"/>
      <c r="I21" s="141"/>
      <c r="J21" s="117"/>
      <c r="K21" s="118"/>
      <c r="L21" s="35"/>
    </row>
    <row r="22" spans="1:12" x14ac:dyDescent="0.25">
      <c r="A22" s="21"/>
      <c r="B22" s="9" t="s">
        <v>18</v>
      </c>
      <c r="C22" s="10"/>
      <c r="D22" s="2"/>
      <c r="E22" s="2"/>
      <c r="F22" s="2"/>
      <c r="G22" s="2"/>
      <c r="H22" s="2"/>
      <c r="I22" s="31">
        <f>SUM($I23:$I24)</f>
        <v>0</v>
      </c>
      <c r="J22" s="8"/>
      <c r="K22" s="97"/>
    </row>
    <row r="23" spans="1:12" x14ac:dyDescent="0.25">
      <c r="A23" s="21"/>
      <c r="B23" s="14"/>
      <c r="C23" s="105"/>
      <c r="D23" s="106"/>
      <c r="E23" s="107"/>
      <c r="F23" s="107"/>
      <c r="G23" s="107"/>
      <c r="H23" s="108"/>
      <c r="I23" s="109"/>
      <c r="J23" s="110"/>
      <c r="K23" s="111"/>
      <c r="L23" s="35"/>
    </row>
    <row r="24" spans="1:12" ht="13.8" thickBot="1" x14ac:dyDescent="0.3">
      <c r="A24" s="22"/>
      <c r="B24" s="23"/>
      <c r="C24" s="23"/>
      <c r="D24" s="23"/>
      <c r="E24" s="23"/>
      <c r="F24" s="23"/>
      <c r="G24" s="23"/>
      <c r="H24" s="23"/>
      <c r="I24" s="42"/>
      <c r="J24" s="25"/>
      <c r="K24" s="100"/>
    </row>
    <row r="25" spans="1:12" s="17" customFormat="1" x14ac:dyDescent="0.25">
      <c r="A25" s="18" t="s">
        <v>17</v>
      </c>
      <c r="B25" s="19"/>
      <c r="C25" s="19"/>
      <c r="D25" s="19"/>
      <c r="E25" s="19"/>
      <c r="F25" s="19"/>
      <c r="G25" s="19"/>
      <c r="H25" s="19"/>
      <c r="I25" s="36">
        <f>SUM($I26:$I38)/2</f>
        <v>1.5</v>
      </c>
      <c r="J25" s="20"/>
      <c r="K25" s="96"/>
    </row>
    <row r="26" spans="1:12" x14ac:dyDescent="0.25">
      <c r="A26" s="21"/>
      <c r="B26" s="9" t="s">
        <v>28</v>
      </c>
      <c r="C26" s="10"/>
      <c r="D26" s="2"/>
      <c r="E26" s="2"/>
      <c r="F26" s="2"/>
      <c r="G26" s="2"/>
      <c r="H26" s="2"/>
      <c r="I26" s="31">
        <f>SUM($I27:$I29)</f>
        <v>1</v>
      </c>
      <c r="J26" s="8"/>
      <c r="K26" s="97"/>
    </row>
    <row r="27" spans="1:12" x14ac:dyDescent="0.25">
      <c r="A27" s="21"/>
      <c r="B27" s="16"/>
      <c r="C27" s="12" t="s">
        <v>15</v>
      </c>
      <c r="D27" s="11" t="s">
        <v>87</v>
      </c>
      <c r="E27" s="11"/>
      <c r="F27" s="11"/>
      <c r="G27" s="11"/>
      <c r="H27" s="45">
        <v>0.15</v>
      </c>
      <c r="I27" s="41">
        <f>ROUND((H27*SUMIF($J$10:$J$24,"DEV",$I$10:$I$24)*4),0)/4</f>
        <v>0.5</v>
      </c>
      <c r="J27" s="13" t="s">
        <v>114</v>
      </c>
      <c r="K27" s="121" t="s">
        <v>107</v>
      </c>
    </row>
    <row r="28" spans="1:12" x14ac:dyDescent="0.25">
      <c r="A28" s="21"/>
      <c r="B28" s="30"/>
      <c r="C28" s="12" t="s">
        <v>124</v>
      </c>
      <c r="D28" s="11" t="s">
        <v>125</v>
      </c>
      <c r="E28" s="11"/>
      <c r="F28" s="11"/>
      <c r="G28" s="11"/>
      <c r="H28" s="45">
        <v>0.15</v>
      </c>
      <c r="I28" s="41">
        <f>ROUND((H28*SUMIF($J$10:$J$24,"DEV",$I$10:$I$24)*4),0)/4</f>
        <v>0.5</v>
      </c>
      <c r="J28" s="13" t="s">
        <v>1</v>
      </c>
      <c r="K28" s="121" t="s">
        <v>107</v>
      </c>
    </row>
    <row r="29" spans="1:12" x14ac:dyDescent="0.25">
      <c r="A29" s="21"/>
      <c r="B29" s="30"/>
      <c r="C29" s="5"/>
      <c r="D29" s="14"/>
      <c r="E29" s="14"/>
      <c r="F29" s="14"/>
      <c r="G29" s="14"/>
      <c r="H29" s="4"/>
      <c r="I29" s="38"/>
      <c r="J29" s="3"/>
      <c r="K29" s="101"/>
    </row>
    <row r="30" spans="1:12" x14ac:dyDescent="0.25">
      <c r="A30" s="21"/>
      <c r="B30" s="9" t="s">
        <v>32</v>
      </c>
      <c r="C30" s="10"/>
      <c r="D30" s="2"/>
      <c r="E30" s="2"/>
      <c r="F30" s="2"/>
      <c r="G30" s="2"/>
      <c r="H30" s="2"/>
      <c r="I30" s="31">
        <f>SUM($I31:$I32)</f>
        <v>0.5</v>
      </c>
      <c r="J30" s="8"/>
      <c r="K30" s="97"/>
    </row>
    <row r="31" spans="1:12" x14ac:dyDescent="0.25">
      <c r="A31" s="21"/>
      <c r="B31" s="16"/>
      <c r="C31" s="12" t="s">
        <v>31</v>
      </c>
      <c r="D31" s="11" t="s">
        <v>33</v>
      </c>
      <c r="E31" s="11"/>
      <c r="F31" s="11"/>
      <c r="G31" s="11"/>
      <c r="H31" s="45">
        <v>0.15</v>
      </c>
      <c r="I31" s="41">
        <f>ROUND((H31*SUMIF($J$10:$J$24,"DEV",$I$10:$I$24)*4),0)/4</f>
        <v>0.5</v>
      </c>
      <c r="J31" s="13" t="s">
        <v>2</v>
      </c>
      <c r="K31" s="121" t="s">
        <v>107</v>
      </c>
    </row>
    <row r="32" spans="1:12" x14ac:dyDescent="0.25">
      <c r="A32" s="21"/>
      <c r="B32" s="30"/>
      <c r="C32" s="5"/>
      <c r="D32" s="14"/>
      <c r="E32" s="14"/>
      <c r="F32" s="14"/>
      <c r="G32" s="14"/>
      <c r="H32" s="4"/>
      <c r="I32" s="38"/>
      <c r="J32" s="3"/>
      <c r="K32" s="101"/>
    </row>
    <row r="33" spans="1:12" x14ac:dyDescent="0.25">
      <c r="A33" s="21"/>
      <c r="B33" s="9" t="s">
        <v>29</v>
      </c>
      <c r="C33" s="10"/>
      <c r="D33" s="2"/>
      <c r="E33" s="2"/>
      <c r="F33" s="2"/>
      <c r="G33" s="2"/>
      <c r="H33" s="2"/>
      <c r="I33" s="31">
        <f>SUM($I34:$I35)</f>
        <v>0</v>
      </c>
      <c r="J33" s="8"/>
      <c r="K33" s="97"/>
    </row>
    <row r="34" spans="1:12" x14ac:dyDescent="0.25">
      <c r="A34" s="21"/>
      <c r="B34" s="14"/>
      <c r="C34" s="5" t="s">
        <v>25</v>
      </c>
      <c r="D34" s="14" t="s">
        <v>88</v>
      </c>
      <c r="E34" s="14"/>
      <c r="F34" s="14"/>
      <c r="G34" s="14"/>
      <c r="H34" s="55"/>
      <c r="I34" s="142"/>
      <c r="J34" s="3" t="s">
        <v>2</v>
      </c>
      <c r="K34" s="95"/>
      <c r="L34" s="35"/>
    </row>
    <row r="35" spans="1:12" x14ac:dyDescent="0.25">
      <c r="A35" s="21"/>
      <c r="B35" s="14"/>
      <c r="C35" s="6"/>
      <c r="D35" s="15"/>
      <c r="E35" s="15"/>
      <c r="F35" s="15"/>
      <c r="G35" s="15"/>
      <c r="H35" s="46"/>
      <c r="I35" s="143"/>
      <c r="J35" s="4"/>
      <c r="K35" s="98"/>
    </row>
    <row r="36" spans="1:12" x14ac:dyDescent="0.25">
      <c r="A36" s="21"/>
      <c r="B36" s="9" t="s">
        <v>94</v>
      </c>
      <c r="C36" s="10"/>
      <c r="D36" s="2"/>
      <c r="E36" s="2"/>
      <c r="F36" s="2"/>
      <c r="G36" s="2"/>
      <c r="H36" s="2"/>
      <c r="I36" s="31">
        <f>SUM($I37:$I38)</f>
        <v>0</v>
      </c>
      <c r="J36" s="8"/>
      <c r="K36" s="97"/>
    </row>
    <row r="37" spans="1:12" x14ac:dyDescent="0.25">
      <c r="A37" s="21"/>
      <c r="B37" s="16"/>
      <c r="C37" s="5" t="s">
        <v>95</v>
      </c>
      <c r="D37" s="14" t="s">
        <v>93</v>
      </c>
      <c r="E37" s="14"/>
      <c r="F37" s="14"/>
      <c r="G37" s="14"/>
      <c r="H37" s="55"/>
      <c r="I37" s="37"/>
      <c r="J37" s="3" t="s">
        <v>1</v>
      </c>
      <c r="K37" s="121" t="s">
        <v>111</v>
      </c>
    </row>
    <row r="38" spans="1:12" ht="13.8" thickBot="1" x14ac:dyDescent="0.3">
      <c r="A38" s="22"/>
      <c r="B38" s="23"/>
      <c r="C38" s="6"/>
      <c r="D38" s="15"/>
      <c r="E38" s="15"/>
      <c r="F38" s="15"/>
      <c r="G38" s="15"/>
      <c r="H38" s="46"/>
      <c r="I38" s="39"/>
      <c r="J38" s="4"/>
      <c r="K38" s="100"/>
    </row>
    <row r="39" spans="1:12" s="17" customFormat="1" x14ac:dyDescent="0.25">
      <c r="A39" s="18" t="s">
        <v>30</v>
      </c>
      <c r="B39" s="19"/>
      <c r="C39" s="19"/>
      <c r="D39" s="19"/>
      <c r="E39" s="19"/>
      <c r="F39" s="19"/>
      <c r="G39" s="19"/>
      <c r="H39" s="19"/>
      <c r="I39" s="36">
        <f>SUM($I40:$I42)/2</f>
        <v>0.75</v>
      </c>
      <c r="J39" s="20"/>
      <c r="K39" s="96"/>
    </row>
    <row r="40" spans="1:12" x14ac:dyDescent="0.25">
      <c r="A40" s="21"/>
      <c r="B40" s="1" t="s">
        <v>10</v>
      </c>
      <c r="C40" s="2"/>
      <c r="D40" s="2"/>
      <c r="E40" s="2"/>
      <c r="F40" s="2"/>
      <c r="G40" s="2"/>
      <c r="H40" s="2"/>
      <c r="I40" s="31">
        <f>SUM($I41:$I42)</f>
        <v>0.75</v>
      </c>
      <c r="J40" s="8"/>
      <c r="K40" s="97"/>
    </row>
    <row r="41" spans="1:12" x14ac:dyDescent="0.25">
      <c r="A41" s="21"/>
      <c r="B41" s="14"/>
      <c r="C41" s="12" t="s">
        <v>20</v>
      </c>
      <c r="D41" s="11" t="s">
        <v>23</v>
      </c>
      <c r="E41" s="11"/>
      <c r="F41" s="11"/>
      <c r="G41" s="11"/>
      <c r="H41" s="45">
        <v>0.05</v>
      </c>
      <c r="I41" s="37">
        <f>ROUND(H41*(I$3+I$10+I$14+I$25)*4,0)/4</f>
        <v>0.25</v>
      </c>
      <c r="J41" s="13" t="s">
        <v>11</v>
      </c>
      <c r="K41" s="120" t="s">
        <v>106</v>
      </c>
    </row>
    <row r="42" spans="1:12" ht="13.8" thickBot="1" x14ac:dyDescent="0.3">
      <c r="A42" s="22"/>
      <c r="B42" s="23"/>
      <c r="C42" s="24" t="s">
        <v>21</v>
      </c>
      <c r="D42" s="23" t="s">
        <v>24</v>
      </c>
      <c r="E42" s="23"/>
      <c r="F42" s="23"/>
      <c r="G42" s="23"/>
      <c r="H42" s="50">
        <v>0.1</v>
      </c>
      <c r="I42" s="42">
        <f>ROUND(H42*(I$3+I$10+I$14+I$25)*4,0)/4</f>
        <v>0.5</v>
      </c>
      <c r="J42" s="25" t="s">
        <v>1</v>
      </c>
      <c r="K42" s="119" t="s">
        <v>107</v>
      </c>
    </row>
    <row r="43" spans="1:12" ht="13.8" thickBot="1" x14ac:dyDescent="0.3"/>
    <row r="44" spans="1:12" s="17" customFormat="1" x14ac:dyDescent="0.25">
      <c r="A44" s="51" t="s">
        <v>7</v>
      </c>
      <c r="B44" s="52"/>
      <c r="C44" s="52"/>
      <c r="D44" s="52"/>
      <c r="E44" s="52"/>
      <c r="F44" s="52"/>
      <c r="G44" s="52"/>
      <c r="H44" s="52"/>
      <c r="I44" s="79" t="s">
        <v>13</v>
      </c>
      <c r="J44" s="54"/>
      <c r="K44" s="94"/>
    </row>
    <row r="45" spans="1:12" x14ac:dyDescent="0.25">
      <c r="A45" s="21"/>
      <c r="B45" s="1" t="s">
        <v>96</v>
      </c>
      <c r="C45" s="2"/>
      <c r="D45" s="2"/>
      <c r="E45" s="2"/>
      <c r="F45" s="2"/>
      <c r="G45" s="2"/>
      <c r="H45" s="2"/>
      <c r="I45" s="31">
        <f>SUM($I46:$I49)</f>
        <v>5.75</v>
      </c>
      <c r="J45" s="31"/>
      <c r="K45" s="97"/>
    </row>
    <row r="46" spans="1:12" x14ac:dyDescent="0.25">
      <c r="A46" s="21"/>
      <c r="B46" s="14"/>
      <c r="C46" s="12" t="s">
        <v>12</v>
      </c>
      <c r="D46" s="16"/>
      <c r="E46" s="16"/>
      <c r="F46" s="16"/>
      <c r="G46" s="16"/>
      <c r="H46" s="47"/>
      <c r="I46" s="32">
        <f>SUMIF($J$5:$J$43,$J46,$I$5:$I$43)</f>
        <v>0.25</v>
      </c>
      <c r="J46" s="32" t="s">
        <v>11</v>
      </c>
      <c r="K46" s="102"/>
    </row>
    <row r="47" spans="1:12" x14ac:dyDescent="0.25">
      <c r="A47" s="21"/>
      <c r="B47" s="14"/>
      <c r="C47" s="138" t="s">
        <v>115</v>
      </c>
      <c r="D47" s="30"/>
      <c r="E47" s="30"/>
      <c r="F47" s="30"/>
      <c r="G47" s="30"/>
      <c r="H47" s="48"/>
      <c r="I47" s="33">
        <f>SUMIF($J$5:$J$43,$J47,$I$5:$I$43)</f>
        <v>1</v>
      </c>
      <c r="J47" s="139" t="s">
        <v>114</v>
      </c>
      <c r="K47" s="95"/>
    </row>
    <row r="48" spans="1:12" x14ac:dyDescent="0.25">
      <c r="A48" s="21"/>
      <c r="B48" s="14"/>
      <c r="C48" s="5" t="s">
        <v>5</v>
      </c>
      <c r="D48" s="30"/>
      <c r="E48" s="30"/>
      <c r="F48" s="30"/>
      <c r="G48" s="30"/>
      <c r="H48" s="48"/>
      <c r="I48" s="33">
        <f>SUMIF($J$5:$J$43,$J48,$I$5:$I$43)</f>
        <v>1</v>
      </c>
      <c r="J48" s="33" t="s">
        <v>1</v>
      </c>
      <c r="K48" s="95"/>
    </row>
    <row r="49" spans="1:11" x14ac:dyDescent="0.25">
      <c r="A49" s="21"/>
      <c r="B49" s="14"/>
      <c r="C49" s="6" t="s">
        <v>6</v>
      </c>
      <c r="D49" s="7"/>
      <c r="E49" s="7"/>
      <c r="F49" s="7"/>
      <c r="G49" s="7"/>
      <c r="H49" s="49"/>
      <c r="I49" s="90">
        <f>SUMIF($J$5:$J$43,$J49,$I$5:$I$43)</f>
        <v>3.5</v>
      </c>
      <c r="J49" s="34" t="s">
        <v>2</v>
      </c>
      <c r="K49" s="98"/>
    </row>
    <row r="50" spans="1:11" x14ac:dyDescent="0.25">
      <c r="A50" s="21"/>
      <c r="B50" s="14"/>
      <c r="C50" s="14"/>
      <c r="D50" s="14"/>
      <c r="E50" s="14"/>
      <c r="F50" s="14"/>
      <c r="G50" s="14"/>
      <c r="H50" s="14"/>
      <c r="I50" s="44"/>
      <c r="J50" s="14"/>
      <c r="K50" s="103"/>
    </row>
    <row r="51" spans="1:11" s="88" customFormat="1" x14ac:dyDescent="0.25">
      <c r="A51" s="83"/>
      <c r="B51" s="84" t="s">
        <v>97</v>
      </c>
      <c r="C51" s="85"/>
      <c r="D51" s="85"/>
      <c r="E51" s="85"/>
      <c r="F51" s="85"/>
      <c r="G51" s="85"/>
      <c r="H51" s="85"/>
      <c r="I51" s="86">
        <f>SUM($I52:$I55)</f>
        <v>5586.8974999999991</v>
      </c>
      <c r="J51" s="87"/>
      <c r="K51" s="92" t="s">
        <v>119</v>
      </c>
    </row>
    <row r="52" spans="1:11" x14ac:dyDescent="0.25">
      <c r="A52" s="21"/>
      <c r="B52" s="14"/>
      <c r="C52" s="12" t="s">
        <v>12</v>
      </c>
      <c r="D52" s="16"/>
      <c r="E52" s="16"/>
      <c r="F52" s="16"/>
      <c r="G52" s="16"/>
      <c r="H52" s="47"/>
      <c r="I52" s="71">
        <f>$I46*Prix_SM</f>
        <v>279.63249999999999</v>
      </c>
      <c r="J52" s="32"/>
      <c r="K52" s="102"/>
    </row>
    <row r="53" spans="1:11" x14ac:dyDescent="0.25">
      <c r="A53" s="21"/>
      <c r="B53" s="14"/>
      <c r="C53" s="138" t="s">
        <v>115</v>
      </c>
      <c r="D53" s="30"/>
      <c r="E53" s="30"/>
      <c r="F53" s="30"/>
      <c r="G53" s="30"/>
      <c r="H53" s="48"/>
      <c r="I53" s="72">
        <f>$I47*Prix_EXPT</f>
        <v>1498.56</v>
      </c>
      <c r="J53" s="33"/>
      <c r="K53" s="95"/>
    </row>
    <row r="54" spans="1:11" x14ac:dyDescent="0.25">
      <c r="A54" s="21"/>
      <c r="B54" s="14"/>
      <c r="C54" s="5" t="s">
        <v>5</v>
      </c>
      <c r="D54" s="30"/>
      <c r="E54" s="30"/>
      <c r="F54" s="30"/>
      <c r="G54" s="30"/>
      <c r="H54" s="48"/>
      <c r="I54" s="72">
        <f>$I48*Prix_CLST</f>
        <v>1228.6099999999999</v>
      </c>
      <c r="J54" s="33"/>
      <c r="K54" s="95"/>
    </row>
    <row r="55" spans="1:11" ht="13.8" thickBot="1" x14ac:dyDescent="0.3">
      <c r="A55" s="22"/>
      <c r="B55" s="23"/>
      <c r="C55" s="24" t="s">
        <v>6</v>
      </c>
      <c r="D55" s="73"/>
      <c r="E55" s="73"/>
      <c r="F55" s="73"/>
      <c r="G55" s="73"/>
      <c r="H55" s="74"/>
      <c r="I55" s="75">
        <f>$I49*Prix_DEV</f>
        <v>2580.0949999999998</v>
      </c>
      <c r="J55" s="76"/>
      <c r="K55" s="100"/>
    </row>
  </sheetData>
  <autoFilter ref="A1:K41" xr:uid="{00000000-0009-0000-0000-000001000000}"/>
  <phoneticPr fontId="2" type="noConversion"/>
  <dataValidations count="3">
    <dataValidation type="list" allowBlank="1" showInputMessage="1" showErrorMessage="1" sqref="E16:E18 E23 E20:E21" xr:uid="{00000000-0002-0000-0100-000000000000}">
      <formula1>Type_UO</formula1>
    </dataValidation>
    <dataValidation type="list" allowBlank="1" showInputMessage="1" showErrorMessage="1" sqref="F16:F18 F23 F20:F21" xr:uid="{00000000-0002-0000-0100-000001000000}">
      <formula1>CRMAJ</formula1>
    </dataValidation>
    <dataValidation type="list" allowBlank="1" showInputMessage="1" showErrorMessage="1" sqref="G16:G18 G23 G20:G21" xr:uid="{00000000-0002-0000-0100-000002000000}">
      <formula1>Complexité</formula1>
    </dataValidation>
  </dataValidations>
  <pageMargins left="0.75" right="0.75" top="1" bottom="1" header="0.5" footer="0.5"/>
  <pageSetup paperSize="9" scale="52" orientation="landscape" r:id="rId1"/>
  <headerFooter alignWithMargins="0">
    <oddHeader>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6"/>
  <sheetViews>
    <sheetView workbookViewId="0"/>
  </sheetViews>
  <sheetFormatPr baseColWidth="10" defaultColWidth="8.88671875" defaultRowHeight="13.2" x14ac:dyDescent="0.25"/>
  <cols>
    <col min="1" max="1" width="13.5546875" customWidth="1"/>
    <col min="2" max="2" width="36.33203125" customWidth="1"/>
    <col min="3" max="3" width="18.109375" customWidth="1"/>
    <col min="4" max="4" width="10.44140625" customWidth="1"/>
  </cols>
  <sheetData>
    <row r="1" spans="1:4" x14ac:dyDescent="0.25">
      <c r="A1" t="s">
        <v>71</v>
      </c>
      <c r="B1" t="s">
        <v>70</v>
      </c>
      <c r="C1" t="s">
        <v>74</v>
      </c>
      <c r="D1" t="s">
        <v>51</v>
      </c>
    </row>
    <row r="2" spans="1:4" x14ac:dyDescent="0.25">
      <c r="A2" s="67" t="s">
        <v>52</v>
      </c>
      <c r="B2" s="68" t="s">
        <v>53</v>
      </c>
      <c r="C2" t="s">
        <v>75</v>
      </c>
      <c r="D2" t="s">
        <v>77</v>
      </c>
    </row>
    <row r="3" spans="1:4" x14ac:dyDescent="0.25">
      <c r="A3" s="67" t="s">
        <v>52</v>
      </c>
      <c r="B3" s="68" t="s">
        <v>72</v>
      </c>
      <c r="C3" t="s">
        <v>76</v>
      </c>
      <c r="D3" t="s">
        <v>78</v>
      </c>
    </row>
    <row r="4" spans="1:4" x14ac:dyDescent="0.25">
      <c r="A4" s="67" t="s">
        <v>52</v>
      </c>
      <c r="B4" s="68" t="s">
        <v>73</v>
      </c>
      <c r="D4" t="s">
        <v>79</v>
      </c>
    </row>
    <row r="5" spans="1:4" ht="26.4" x14ac:dyDescent="0.25">
      <c r="A5" s="67" t="s">
        <v>52</v>
      </c>
      <c r="B5" s="68" t="s">
        <v>57</v>
      </c>
    </row>
    <row r="6" spans="1:4" ht="26.4" x14ac:dyDescent="0.25">
      <c r="A6" s="67" t="s">
        <v>52</v>
      </c>
      <c r="B6" s="68" t="s">
        <v>58</v>
      </c>
    </row>
    <row r="7" spans="1:4" ht="26.4" x14ac:dyDescent="0.25">
      <c r="A7" s="67" t="s">
        <v>52</v>
      </c>
      <c r="B7" s="68" t="s">
        <v>56</v>
      </c>
    </row>
    <row r="8" spans="1:4" x14ac:dyDescent="0.25">
      <c r="A8" s="67" t="s">
        <v>52</v>
      </c>
      <c r="B8" s="68" t="s">
        <v>100</v>
      </c>
    </row>
    <row r="9" spans="1:4" x14ac:dyDescent="0.25">
      <c r="A9" s="67" t="s">
        <v>52</v>
      </c>
      <c r="B9" s="68" t="s">
        <v>122</v>
      </c>
    </row>
    <row r="10" spans="1:4" x14ac:dyDescent="0.25">
      <c r="A10" s="67" t="s">
        <v>52</v>
      </c>
      <c r="B10" s="68" t="s">
        <v>101</v>
      </c>
    </row>
    <row r="11" spans="1:4" x14ac:dyDescent="0.25">
      <c r="A11" s="67" t="s">
        <v>54</v>
      </c>
      <c r="B11" s="68" t="s">
        <v>55</v>
      </c>
    </row>
    <row r="12" spans="1:4" x14ac:dyDescent="0.25">
      <c r="A12" s="67" t="s">
        <v>59</v>
      </c>
      <c r="B12" s="68" t="s">
        <v>60</v>
      </c>
    </row>
    <row r="13" spans="1:4" x14ac:dyDescent="0.25">
      <c r="A13" s="67" t="s">
        <v>59</v>
      </c>
      <c r="B13" s="68" t="s">
        <v>61</v>
      </c>
    </row>
    <row r="14" spans="1:4" x14ac:dyDescent="0.25">
      <c r="A14" s="67" t="s">
        <v>59</v>
      </c>
      <c r="B14" s="68" t="s">
        <v>62</v>
      </c>
    </row>
    <row r="15" spans="1:4" x14ac:dyDescent="0.25">
      <c r="A15" s="67" t="s">
        <v>63</v>
      </c>
      <c r="B15" s="68" t="s">
        <v>64</v>
      </c>
    </row>
    <row r="16" spans="1:4" x14ac:dyDescent="0.25">
      <c r="A16" s="67" t="s">
        <v>65</v>
      </c>
      <c r="B16" s="67" t="s">
        <v>65</v>
      </c>
    </row>
    <row r="17" spans="1:2" ht="13.8" customHeight="1" x14ac:dyDescent="0.25">
      <c r="A17" s="67" t="s">
        <v>66</v>
      </c>
      <c r="B17" s="67" t="s">
        <v>66</v>
      </c>
    </row>
    <row r="18" spans="1:2" ht="13.8" customHeight="1" x14ac:dyDescent="0.25">
      <c r="A18" s="89" t="s">
        <v>102</v>
      </c>
      <c r="B18" s="89" t="s">
        <v>103</v>
      </c>
    </row>
    <row r="19" spans="1:2" ht="13.8" customHeight="1" x14ac:dyDescent="0.25">
      <c r="A19" s="89" t="s">
        <v>104</v>
      </c>
      <c r="B19" s="89" t="s">
        <v>105</v>
      </c>
    </row>
    <row r="20" spans="1:2" ht="13.8" customHeight="1" x14ac:dyDescent="0.25">
      <c r="A20" s="89" t="s">
        <v>110</v>
      </c>
      <c r="B20" s="89" t="s">
        <v>109</v>
      </c>
    </row>
    <row r="21" spans="1:2" x14ac:dyDescent="0.25">
      <c r="A21" s="67" t="s">
        <v>67</v>
      </c>
      <c r="B21" s="68" t="s">
        <v>68</v>
      </c>
    </row>
    <row r="22" spans="1:2" x14ac:dyDescent="0.25">
      <c r="A22" s="67" t="s">
        <v>67</v>
      </c>
      <c r="B22" s="68" t="s">
        <v>69</v>
      </c>
    </row>
    <row r="23" spans="1:2" x14ac:dyDescent="0.25">
      <c r="A23" s="67" t="s">
        <v>67</v>
      </c>
      <c r="B23" s="68" t="s">
        <v>80</v>
      </c>
    </row>
    <row r="24" spans="1:2" x14ac:dyDescent="0.25">
      <c r="A24" s="67" t="s">
        <v>67</v>
      </c>
      <c r="B24" s="68" t="s">
        <v>81</v>
      </c>
    </row>
    <row r="25" spans="1:2" x14ac:dyDescent="0.25">
      <c r="A25" s="67" t="s">
        <v>67</v>
      </c>
      <c r="B25" s="68" t="s">
        <v>82</v>
      </c>
    </row>
    <row r="26" spans="1:2" x14ac:dyDescent="0.25">
      <c r="A26" s="67" t="s">
        <v>67</v>
      </c>
      <c r="B26" s="68" t="s">
        <v>83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Maîtrise documentaire</vt:lpstr>
      <vt:lpstr>Chiffrage</vt:lpstr>
      <vt:lpstr>UO</vt:lpstr>
      <vt:lpstr>Complexité</vt:lpstr>
      <vt:lpstr>CRMAJ</vt:lpstr>
      <vt:lpstr>Type_UO</vt:lpstr>
      <vt:lpstr>UO</vt:lpstr>
      <vt:lpstr>'Maîtrise documentaire'!Zone_d_impression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Clement Zajac-CIC</cp:lastModifiedBy>
  <cp:lastPrinted>2013-10-28T14:32:24Z</cp:lastPrinted>
  <dcterms:created xsi:type="dcterms:W3CDTF">2010-01-07T08:54:57Z</dcterms:created>
  <dcterms:modified xsi:type="dcterms:W3CDTF">2023-03-02T14:54:32Z</dcterms:modified>
</cp:coreProperties>
</file>