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c64802a4336877/Documentos/Boot-camp Files/Homework1/tdm-mon-data-pt-07-2020-u-c-master/Homework 1/"/>
    </mc:Choice>
  </mc:AlternateContent>
  <xr:revisionPtr revIDLastSave="264" documentId="11_989E3A0A3E8CA54282BABEA3E2C09D2E15D6CC1A" xr6:coauthVersionLast="45" xr6:coauthVersionMax="45" xr10:uidLastSave="{FE28943B-B62D-4106-A1A9-10113B383B73}"/>
  <bookViews>
    <workbookView xWindow="1365" yWindow="600" windowWidth="26265" windowHeight="14925" activeTab="5" xr2:uid="{00000000-000D-0000-FFFF-FFFF00000000}"/>
  </bookViews>
  <sheets>
    <sheet name="1st Pivot table" sheetId="2" r:id="rId1"/>
    <sheet name="2nd Pivot table" sheetId="4" r:id="rId2"/>
    <sheet name="3rd Pivot table" sheetId="5" r:id="rId3"/>
    <sheet name="Source Data" sheetId="1" r:id="rId4"/>
    <sheet name="Bonus task1" sheetId="6" r:id="rId5"/>
    <sheet name="Bonus Statiscal Analysis" sheetId="8" r:id="rId6"/>
  </sheets>
  <definedNames>
    <definedName name="_xlnm._FilterDatabase" localSheetId="3" hidden="1">'Source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8" l="1"/>
  <c r="L6" i="8"/>
  <c r="L5" i="8" l="1"/>
  <c r="L4" i="8"/>
  <c r="L3" i="8"/>
  <c r="L2" i="8"/>
  <c r="E7" i="8"/>
  <c r="E6" i="8"/>
  <c r="E5" i="8"/>
  <c r="E4" i="8"/>
  <c r="E3" i="8"/>
  <c r="E2" i="8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F8" i="6" s="1"/>
  <c r="E10" i="6"/>
  <c r="H10" i="6" s="1"/>
  <c r="G9" i="6"/>
  <c r="H7" i="6"/>
  <c r="H9" i="6"/>
  <c r="F2" i="6"/>
  <c r="G7" i="6"/>
  <c r="H6" i="6"/>
  <c r="E2" i="6"/>
  <c r="H2" i="6" s="1"/>
  <c r="E6" i="6"/>
  <c r="G6" i="6" s="1"/>
  <c r="E13" i="6"/>
  <c r="F13" i="6" s="1"/>
  <c r="E5" i="6"/>
  <c r="F5" i="6" s="1"/>
  <c r="F9" i="6"/>
  <c r="E12" i="6"/>
  <c r="G12" i="6" s="1"/>
  <c r="E4" i="6"/>
  <c r="G4" i="6" s="1"/>
  <c r="E11" i="6"/>
  <c r="H11" i="6" s="1"/>
  <c r="E3" i="6"/>
  <c r="G3" i="6" s="1"/>
  <c r="F7" i="6"/>
  <c r="F11" i="6" l="1"/>
  <c r="H12" i="6"/>
  <c r="G10" i="6"/>
  <c r="G5" i="6"/>
  <c r="F10" i="6"/>
  <c r="G2" i="6"/>
  <c r="H8" i="6"/>
  <c r="H4" i="6"/>
  <c r="F12" i="6"/>
  <c r="H3" i="6"/>
  <c r="G8" i="6"/>
  <c r="F3" i="6"/>
  <c r="G11" i="6"/>
  <c r="G13" i="6"/>
  <c r="H13" i="6"/>
  <c r="F6" i="6"/>
  <c r="H5" i="6"/>
  <c r="F4" i="6"/>
</calcChain>
</file>

<file path=xl/sharedStrings.xml><?xml version="1.0" encoding="utf-8"?>
<sst xmlns="http://schemas.openxmlformats.org/spreadsheetml/2006/main" count="36784" uniqueCount="8414">
  <si>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</si>
  <si>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</si>
  <si>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</si>
  <si>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</si>
  <si>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</si>
  <si>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</si>
  <si>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</si>
  <si>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</si>
  <si>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</si>
  <si>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</si>
  <si>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</si>
  <si>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</si>
  <si>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</si>
  <si>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</si>
  <si>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</si>
  <si>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</si>
  <si>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</si>
  <si>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</si>
  <si>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</si>
  <si>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</si>
  <si>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</si>
  <si>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</si>
  <si>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</si>
  <si>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</si>
  <si>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</si>
  <si>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</si>
  <si>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</si>
  <si>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</si>
  <si>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</si>
  <si>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</si>
  <si>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</si>
  <si>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</si>
  <si>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</si>
  <si>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</si>
  <si>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</si>
  <si>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</si>
  <si>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</si>
  <si>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</si>
  <si>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</si>
  <si>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</si>
  <si>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</si>
  <si>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</si>
  <si>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</si>
  <si>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</si>
  <si>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</si>
  <si>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</si>
  <si>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</si>
  <si>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</si>
  <si>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</si>
  <si>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</si>
  <si>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</si>
  <si>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</si>
  <si>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</si>
  <si>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</si>
  <si>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</si>
  <si>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</si>
  <si>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</si>
  <si>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</si>
  <si>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</si>
  <si>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</si>
  <si>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</si>
  <si>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</si>
  <si>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</si>
  <si>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</si>
  <si>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</si>
  <si>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</si>
  <si>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</si>
  <si>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</si>
  <si>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</si>
  <si>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</si>
  <si>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</si>
  <si>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</si>
  <si>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</si>
  <si>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</si>
  <si>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</si>
  <si>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</si>
  <si>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</si>
  <si>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</si>
  <si>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</si>
  <si>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</si>
  <si>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</si>
  <si>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</si>
  <si>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</si>
  <si>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</si>
  <si>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</si>
  <si>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</si>
  <si>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</si>
  <si>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</si>
  <si>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</si>
  <si>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</si>
  <si>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</si>
  <si>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</si>
  <si>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</si>
  <si>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</si>
  <si>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</si>
  <si>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</si>
  <si>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</si>
  <si>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</si>
  <si>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</si>
  <si>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</si>
  <si>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</si>
  <si>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</si>
  <si>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</si>
  <si>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</si>
  <si>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</si>
  <si>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</si>
  <si>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</si>
  <si>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</si>
  <si>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</si>
  <si>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</si>
  <si>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</si>
  <si>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</si>
  <si>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</si>
  <si>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</si>
  <si>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</si>
  <si>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</si>
  <si>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</si>
  <si>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</si>
  <si>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</si>
  <si>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</si>
  <si>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</si>
  <si>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</si>
  <si>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</si>
  <si>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</si>
  <si>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</si>
  <si>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</si>
  <si>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</si>
  <si>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</si>
  <si>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</si>
  <si>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</si>
  <si>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</si>
  <si>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</si>
  <si>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</si>
  <si>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</si>
  <si>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</si>
  <si>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</si>
  <si>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</si>
  <si>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</si>
  <si>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</si>
  <si>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</si>
  <si>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</si>
  <si>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</si>
  <si>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</si>
  <si>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</si>
  <si>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</si>
  <si>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</si>
  <si>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</si>
  <si>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</si>
  <si>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</si>
  <si>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</si>
  <si>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</si>
  <si>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</si>
  <si>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</si>
  <si>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</si>
  <si>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</si>
  <si>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</si>
  <si>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</si>
  <si>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</si>
  <si>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</si>
  <si>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</si>
  <si>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</si>
  <si>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</si>
  <si>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</si>
  <si>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</si>
  <si>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</si>
  <si>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</si>
  <si>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</si>
  <si>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</si>
  <si>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</si>
  <si>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</si>
  <si>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</si>
  <si>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</si>
  <si>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</si>
  <si>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</si>
  <si>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</si>
  <si>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</si>
  <si>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</si>
  <si>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</si>
  <si>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</si>
  <si>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</si>
  <si>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</si>
  <si>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</si>
  <si>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</si>
  <si>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</si>
  <si>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</si>
  <si>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</si>
  <si>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</si>
  <si>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</si>
  <si>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</si>
  <si>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</si>
  <si>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</si>
  <si>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</si>
  <si>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</si>
  <si>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</si>
  <si>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</si>
  <si>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</si>
  <si>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</si>
  <si>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</si>
  <si>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</si>
  <si>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</si>
  <si>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</si>
  <si>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</si>
  <si>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</si>
  <si>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</si>
  <si>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</si>
  <si>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</si>
  <si>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</si>
  <si>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</si>
  <si>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</si>
  <si>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</si>
  <si>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</si>
  <si>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</si>
  <si>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</si>
  <si>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</si>
  <si>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</si>
  <si>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</si>
  <si>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</si>
  <si>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</si>
  <si>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</si>
  <si>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</si>
  <si>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</si>
  <si>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</si>
  <si>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</si>
  <si>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</si>
  <si>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</si>
  <si>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</si>
  <si>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</si>
  <si>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</si>
  <si>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</si>
  <si>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</si>
  <si>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</si>
  <si>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</si>
  <si>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</si>
  <si>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</si>
  <si>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</si>
  <si>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</si>
  <si>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</si>
  <si>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</si>
  <si>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</si>
  <si>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</si>
  <si>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</si>
  <si>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</si>
  <si>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</si>
  <si>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</si>
  <si>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</si>
  <si>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</si>
  <si>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</si>
  <si>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</si>
  <si>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</si>
  <si>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</si>
  <si>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</si>
  <si>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</si>
  <si>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</si>
  <si>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</si>
  <si>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</si>
  <si>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</si>
  <si>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</si>
  <si>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</si>
  <si>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</si>
  <si>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</si>
  <si>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</si>
  <si>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</si>
  <si>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</si>
  <si>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</si>
  <si>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</si>
  <si>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</si>
  <si>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</si>
  <si>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</si>
  <si>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</si>
  <si>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</si>
  <si>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</si>
  <si>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</si>
  <si>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</si>
  <si>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</si>
  <si>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</si>
  <si>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</si>
  <si>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</si>
  <si>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</si>
  <si>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</si>
  <si>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</si>
  <si>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</si>
  <si>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</si>
  <si>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</si>
  <si>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</si>
  <si>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</si>
  <si>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</si>
  <si>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</si>
  <si>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</si>
  <si>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</si>
  <si>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</si>
  <si>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</si>
  <si>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</si>
  <si>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</si>
  <si>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</si>
  <si>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</si>
  <si>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</si>
  <si>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</si>
  <si>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</si>
  <si>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</si>
  <si>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</si>
  <si>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</si>
  <si>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</si>
  <si>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</si>
  <si>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</si>
  <si>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</si>
  <si>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</si>
  <si>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</si>
  <si>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</si>
  <si>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</si>
  <si>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</si>
  <si>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</si>
  <si>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</si>
  <si>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</si>
  <si>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</si>
  <si>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</si>
  <si>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</si>
  <si>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</si>
  <si>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</si>
  <si>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</si>
  <si>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</si>
  <si>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</si>
  <si>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</si>
  <si>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</si>
  <si>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</si>
  <si>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</si>
  <si>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</si>
  <si>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</si>
  <si>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</si>
  <si>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</si>
  <si>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</si>
  <si>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</si>
  <si>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</si>
  <si>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</si>
  <si>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</si>
  <si>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</si>
  <si>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</si>
  <si>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</si>
  <si>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</si>
  <si>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</si>
  <si>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</si>
  <si>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</si>
  <si>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</si>
  <si>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</si>
  <si>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</si>
  <si>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</si>
  <si>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</si>
  <si>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</si>
  <si>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</si>
  <si>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</si>
  <si>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</si>
  <si>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</si>
  <si>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</si>
  <si>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</si>
  <si>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</si>
  <si>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</si>
  <si>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</si>
  <si>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</si>
  <si>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</si>
  <si>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</si>
  <si>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</si>
  <si>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</si>
  <si>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</si>
  <si>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</si>
  <si>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</si>
  <si>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</si>
  <si>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</si>
  <si>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</si>
  <si>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</si>
  <si>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</si>
  <si>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</si>
  <si>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</si>
  <si>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</si>
  <si>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</si>
  <si>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</si>
  <si>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</si>
  <si>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</si>
  <si>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</si>
  <si>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</si>
  <si>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</si>
  <si>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</si>
  <si>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</si>
  <si>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</si>
  <si>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</si>
  <si>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</si>
  <si>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</si>
  <si>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</si>
  <si>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</si>
  <si>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</si>
  <si>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</si>
  <si>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</si>
  <si>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</si>
  <si>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</si>
  <si>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</si>
  <si>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</si>
  <si>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</si>
  <si>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</si>
  <si>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</si>
  <si>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</si>
  <si>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</si>
  <si>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</si>
  <si>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</si>
  <si>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</si>
  <si>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</si>
  <si>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</si>
  <si>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</si>
  <si>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</si>
  <si>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</si>
  <si>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</si>
  <si>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</si>
  <si>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</si>
  <si>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</si>
  <si>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</si>
  <si>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</si>
  <si>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</si>
  <si>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</si>
  <si>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</si>
  <si>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</si>
  <si>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</si>
  <si>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</si>
  <si>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</si>
  <si>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</si>
  <si>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</si>
  <si>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</si>
  <si>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</si>
  <si>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</si>
  <si>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</si>
  <si>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</si>
  <si>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</si>
  <si>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</si>
  <si>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</si>
  <si>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</si>
  <si>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</si>
  <si>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</si>
  <si>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</si>
  <si>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</si>
  <si>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</si>
  <si>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</si>
  <si>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</si>
  <si>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</si>
  <si>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</si>
  <si>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</si>
  <si>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</si>
  <si>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</si>
  <si>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</si>
  <si>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</si>
  <si>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</si>
  <si>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</si>
  <si>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</si>
  <si>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</si>
  <si>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</si>
  <si>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</si>
  <si>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</si>
  <si>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</si>
  <si>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</si>
  <si>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</si>
  <si>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</si>
  <si>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</si>
  <si>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</si>
  <si>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</si>
  <si>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</si>
  <si>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</si>
  <si>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</si>
  <si>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</si>
  <si>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</si>
  <si>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</si>
  <si>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</si>
  <si>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</si>
  <si>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</si>
  <si>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</si>
  <si>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</si>
  <si>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</si>
  <si>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</si>
  <si>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</si>
  <si>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</si>
  <si>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</si>
  <si>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</si>
  <si>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</si>
  <si>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</si>
  <si>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</si>
  <si>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</si>
  <si>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</si>
  <si>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</si>
  <si>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</si>
  <si>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</si>
  <si>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</si>
  <si>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</si>
  <si>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</si>
  <si>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</si>
  <si>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</si>
  <si>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</si>
  <si>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</si>
  <si>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</si>
  <si>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</si>
  <si>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</si>
  <si>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</si>
  <si>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</si>
  <si>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</si>
  <si>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</si>
  <si>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</si>
  <si>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</si>
  <si>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</si>
  <si>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</si>
  <si>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</si>
  <si>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</si>
  <si>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</si>
  <si>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</si>
  <si>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</si>
  <si>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</si>
  <si>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</si>
  <si>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</si>
  <si>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</si>
  <si>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</si>
  <si>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</si>
  <si>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</si>
  <si>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</si>
  <si>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</si>
  <si>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</si>
  <si>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</si>
  <si>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</si>
  <si>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</si>
  <si>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</si>
  <si>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</si>
  <si>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</si>
  <si>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</si>
  <si>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</si>
  <si>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</si>
  <si>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</si>
  <si>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</si>
  <si>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</si>
  <si>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</si>
  <si>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</si>
  <si>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</si>
  <si>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</si>
  <si>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</si>
  <si>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</si>
  <si>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</si>
  <si>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</si>
  <si>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</si>
  <si>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</si>
  <si>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</si>
  <si>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</si>
  <si>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</si>
  <si>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</si>
  <si>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</si>
  <si>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</si>
  <si>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</si>
  <si>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</si>
  <si>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</si>
  <si>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</si>
  <si>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</si>
  <si>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</si>
  <si>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</si>
  <si>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</si>
  <si>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</si>
  <si>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</si>
  <si>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</si>
  <si>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</si>
  <si>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</si>
  <si>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</si>
  <si>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</si>
  <si>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</si>
  <si>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</si>
  <si>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</si>
  <si>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</si>
  <si>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</si>
  <si>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</si>
  <si>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</si>
  <si>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</si>
  <si>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</si>
  <si>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</si>
  <si>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</si>
  <si>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</si>
  <si>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</si>
  <si>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</si>
  <si>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</si>
  <si>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</si>
  <si>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</si>
  <si>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</si>
  <si>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</si>
  <si>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</si>
  <si>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</si>
  <si>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</si>
  <si>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</si>
  <si>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</si>
  <si>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</si>
  <si>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</si>
  <si>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</si>
  <si>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</si>
  <si>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</si>
  <si>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</si>
  <si>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</si>
  <si>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</si>
  <si>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</si>
  <si>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</si>
  <si>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</si>
  <si>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</si>
  <si>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</si>
  <si>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</si>
  <si>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</si>
  <si>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</si>
  <si>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</si>
  <si>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</si>
  <si>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</si>
  <si>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</si>
  <si>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</si>
  <si>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</si>
  <si>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</si>
  <si>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</si>
  <si>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</si>
  <si>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</si>
  <si>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</si>
  <si>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</si>
  <si>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</si>
  <si>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</si>
  <si>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</si>
  <si>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</si>
  <si>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</si>
  <si>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</si>
  <si>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</si>
  <si>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</si>
  <si>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</si>
  <si>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</si>
  <si>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</si>
  <si>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</si>
  <si>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</si>
  <si>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</si>
  <si>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</si>
  <si>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</si>
  <si>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</si>
  <si>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</si>
  <si>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</si>
  <si>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</si>
  <si>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</si>
  <si>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</si>
  <si>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</si>
  <si>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</si>
  <si>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</si>
  <si>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</si>
  <si>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</si>
  <si>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</si>
  <si>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</si>
  <si>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</si>
  <si>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</si>
  <si>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</si>
  <si>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</si>
  <si>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</si>
  <si>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</si>
  <si>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</si>
  <si>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</si>
  <si>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</si>
  <si>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</si>
  <si>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</si>
  <si>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</si>
  <si>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</si>
  <si>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</si>
  <si>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</si>
  <si>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</si>
  <si>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</si>
  <si>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</si>
  <si>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</si>
  <si>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</si>
  <si>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</si>
  <si>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</si>
  <si>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</si>
  <si>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</si>
  <si>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</si>
  <si>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</si>
  <si>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</si>
  <si>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</si>
  <si>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</si>
  <si>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</si>
  <si>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</si>
  <si>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</si>
  <si>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</si>
  <si>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</si>
  <si>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</si>
  <si>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</si>
  <si>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</si>
  <si>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</si>
  <si>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</si>
  <si>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</si>
  <si>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</si>
  <si>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</si>
  <si>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</si>
  <si>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</si>
  <si>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</si>
  <si>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</si>
  <si>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</si>
  <si>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</si>
  <si>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</si>
  <si>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</si>
  <si>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</si>
  <si>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</si>
  <si>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</si>
  <si>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</si>
  <si>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</si>
  <si>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</si>
  <si>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</si>
  <si>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</si>
  <si>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</si>
  <si>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</si>
  <si>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</si>
  <si>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</si>
  <si>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</si>
  <si>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</si>
  <si>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</si>
  <si>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</si>
  <si>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</si>
  <si>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</si>
  <si>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</si>
  <si>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</si>
  <si>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</si>
  <si>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</si>
  <si>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</si>
  <si>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</si>
  <si>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</si>
  <si>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</si>
  <si>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</si>
  <si>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</si>
  <si>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</si>
  <si>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</si>
  <si>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</si>
  <si>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</si>
  <si>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</si>
  <si>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</si>
  <si>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</si>
  <si>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</si>
  <si>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</si>
  <si>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</si>
  <si>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</si>
  <si>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</si>
  <si>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</si>
  <si>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</si>
  <si>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</si>
  <si>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</si>
  <si>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</si>
  <si>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</si>
  <si>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</si>
  <si>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</si>
  <si>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</si>
  <si>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</si>
  <si>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</si>
  <si>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</si>
  <si>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</si>
  <si>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</si>
  <si>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</si>
  <si>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</si>
  <si>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</si>
  <si>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</si>
  <si>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</si>
  <si>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</si>
  <si>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</si>
  <si>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</si>
  <si>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</si>
  <si>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</si>
  <si>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</si>
  <si>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</si>
  <si>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</si>
  <si>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</si>
  <si>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</si>
  <si>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</si>
  <si>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</si>
  <si>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</si>
  <si>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</si>
  <si>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</si>
  <si>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</si>
  <si>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</si>
  <si>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</si>
  <si>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</si>
  <si>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</si>
  <si>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</si>
  <si>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</si>
  <si>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</si>
  <si>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</si>
  <si>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</si>
  <si>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</si>
  <si>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</si>
  <si>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</si>
  <si>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</si>
  <si>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</si>
  <si>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</si>
  <si>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</si>
  <si>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</si>
  <si>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</si>
  <si>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</si>
  <si>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</si>
  <si>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</si>
  <si>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</si>
  <si>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</si>
  <si>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</si>
  <si>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</si>
  <si>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</si>
  <si>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</si>
  <si>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</si>
  <si>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</si>
  <si>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</si>
  <si>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</si>
  <si>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</si>
  <si>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</si>
  <si>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</si>
  <si>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</si>
  <si>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</si>
  <si>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</si>
  <si>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</si>
  <si>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</si>
  <si>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</si>
  <si>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</si>
  <si>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</si>
  <si>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</si>
  <si>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</si>
  <si>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</si>
  <si>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</si>
  <si>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</si>
  <si>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</si>
  <si>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</si>
  <si>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</si>
  <si>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</si>
  <si>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</si>
  <si>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</si>
  <si>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</si>
  <si>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</si>
  <si>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</si>
  <si>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</si>
  <si>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</si>
  <si>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</si>
  <si>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</si>
  <si>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</si>
  <si>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</si>
  <si>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</si>
  <si>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</si>
  <si>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</si>
  <si>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</si>
  <si>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</si>
  <si>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</si>
  <si>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</si>
  <si>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</si>
  <si>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</si>
  <si>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</si>
  <si>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</si>
  <si>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</si>
  <si>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</si>
  <si>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</si>
  <si>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</si>
  <si>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</si>
  <si>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</si>
  <si>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</si>
  <si>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</si>
  <si>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</si>
  <si>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</si>
  <si>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</si>
  <si>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</si>
  <si>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</si>
  <si>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</si>
  <si>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</si>
  <si>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</si>
  <si>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</si>
  <si>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</si>
  <si>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</si>
  <si>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</si>
  <si>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</si>
  <si>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</si>
  <si>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</si>
  <si>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</si>
  <si>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</si>
  <si>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</si>
  <si>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</si>
  <si>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</si>
  <si>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</si>
  <si>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</si>
  <si>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</si>
  <si>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</si>
  <si>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</si>
  <si>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</si>
  <si>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</si>
  <si>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</si>
  <si>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</si>
  <si>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</si>
  <si>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</si>
  <si>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</si>
  <si>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</si>
  <si>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</si>
  <si>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</si>
  <si>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</si>
  <si>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</si>
  <si>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</si>
  <si>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</si>
  <si>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</si>
  <si>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</si>
  <si>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</si>
  <si>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</si>
  <si>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</si>
  <si>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</si>
  <si>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</si>
  <si>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</si>
  <si>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</si>
  <si>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</si>
  <si>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</si>
  <si>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</si>
  <si>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</si>
  <si>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</si>
  <si>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</si>
  <si>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</si>
  <si>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</si>
  <si>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</si>
  <si>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</si>
  <si>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</si>
  <si>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</si>
  <si>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</si>
  <si>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</si>
  <si>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</si>
  <si>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</si>
  <si>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</si>
  <si>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</si>
  <si>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</si>
  <si>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</si>
  <si>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</si>
  <si>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</si>
  <si>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</si>
  <si>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</si>
  <si>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</si>
  <si>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</si>
  <si>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</si>
  <si>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</si>
  <si>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</si>
  <si>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</si>
  <si>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</si>
  <si>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</si>
  <si>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</si>
  <si>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</si>
  <si>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</si>
  <si>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</si>
  <si>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</si>
  <si>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</si>
  <si>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</si>
  <si>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</si>
  <si>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</si>
  <si>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</si>
  <si>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</si>
  <si>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</si>
  <si>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</si>
  <si>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</si>
  <si>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</si>
  <si>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</si>
  <si>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</si>
  <si>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</si>
  <si>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</si>
  <si>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</si>
  <si>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</si>
  <si>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</si>
  <si>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</si>
  <si>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</si>
  <si>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</si>
  <si>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</si>
  <si>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</si>
  <si>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</si>
  <si>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</si>
  <si>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</si>
  <si>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</si>
  <si>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</si>
  <si>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</si>
  <si>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</si>
  <si>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</si>
  <si>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</si>
  <si>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</si>
  <si>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</si>
  <si>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</si>
  <si>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</si>
  <si>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</si>
  <si>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</si>
  <si>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</si>
  <si>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</si>
  <si>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</si>
  <si>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</si>
  <si>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</si>
  <si>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</si>
  <si>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</si>
  <si>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</si>
  <si>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</si>
  <si>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</si>
  <si>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</si>
  <si>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</si>
  <si>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</si>
  <si>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</si>
  <si>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</si>
  <si>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</si>
  <si>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</si>
  <si>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</si>
  <si>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</si>
  <si>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</si>
  <si>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</si>
  <si>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</si>
  <si>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</si>
  <si>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</si>
  <si>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</si>
  <si>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</si>
  <si>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</si>
  <si>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</si>
  <si>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</si>
  <si>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</si>
  <si>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</si>
  <si>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</si>
  <si>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</si>
  <si>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</si>
  <si>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</si>
  <si>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</si>
  <si>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</si>
  <si>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</si>
  <si>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</si>
  <si>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</si>
  <si>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</si>
  <si>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</si>
  <si>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</si>
  <si>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</si>
  <si>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</si>
  <si>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</si>
  <si>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</si>
  <si>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</si>
  <si>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</si>
  <si>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</si>
  <si>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</si>
  <si>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</si>
  <si>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</si>
  <si>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</si>
  <si>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</si>
  <si>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</si>
  <si>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</si>
  <si>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</si>
  <si>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</si>
  <si>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</si>
  <si>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</si>
  <si>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</si>
  <si>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</si>
  <si>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</si>
  <si>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</si>
  <si>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</si>
  <si>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</si>
  <si>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</si>
  <si>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</si>
  <si>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</si>
  <si>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</si>
  <si>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</si>
  <si>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</si>
  <si>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</si>
  <si>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</si>
  <si>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</si>
  <si>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</si>
  <si>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</si>
  <si>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</si>
  <si>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</si>
  <si>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</si>
  <si>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</si>
  <si>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</si>
  <si>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</si>
  <si>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</si>
  <si>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</si>
  <si>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</si>
  <si>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</si>
  <si>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</si>
  <si>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</si>
  <si>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</si>
  <si>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</si>
  <si>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</si>
  <si>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</si>
  <si>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</si>
  <si>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</si>
  <si>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</si>
  <si>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</si>
  <si>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</si>
  <si>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</si>
  <si>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</si>
  <si>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</si>
  <si>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</si>
  <si>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</si>
  <si>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</si>
  <si>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</si>
  <si>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</si>
  <si>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</si>
  <si>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</si>
  <si>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</si>
  <si>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</si>
  <si>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</si>
  <si>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</si>
  <si>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</si>
  <si>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</si>
  <si>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</si>
  <si>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</si>
  <si>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</si>
  <si>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</si>
  <si>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</si>
  <si>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</si>
  <si>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</si>
  <si>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</si>
  <si>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</si>
  <si>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</si>
  <si>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</si>
  <si>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</si>
  <si>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</si>
  <si>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</si>
  <si>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</si>
  <si>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</si>
  <si>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</si>
  <si>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</si>
  <si>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</si>
  <si>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</si>
  <si>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</si>
  <si>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</si>
  <si>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</si>
  <si>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</si>
  <si>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</si>
  <si>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</si>
  <si>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</si>
  <si>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</si>
  <si>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</si>
  <si>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</si>
  <si>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</si>
  <si>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</si>
  <si>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</si>
  <si>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</si>
  <si>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</si>
  <si>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</si>
  <si>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</si>
  <si>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</si>
  <si>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</si>
  <si>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</si>
  <si>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</si>
  <si>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</si>
  <si>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</si>
  <si>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</si>
  <si>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</si>
  <si>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</si>
  <si>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</si>
  <si>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</si>
  <si>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</si>
  <si>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</si>
  <si>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</si>
  <si>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</si>
  <si>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</si>
  <si>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</si>
  <si>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</si>
  <si>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</si>
  <si>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</si>
  <si>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</si>
  <si>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</si>
  <si>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</si>
  <si>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</si>
  <si>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</si>
  <si>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</si>
  <si>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</si>
  <si>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</si>
  <si>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</si>
  <si>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</si>
  <si>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</si>
  <si>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</si>
  <si>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</si>
  <si>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</si>
  <si>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</si>
  <si>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</si>
  <si>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</si>
  <si>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</si>
  <si>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</si>
  <si>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</si>
  <si>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</si>
  <si>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</si>
  <si>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</si>
  <si>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</si>
  <si>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</si>
  <si>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</si>
  <si>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</si>
  <si>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</si>
  <si>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</si>
  <si>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</si>
  <si>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</si>
  <si>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</si>
  <si>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</si>
  <si>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</si>
  <si>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</si>
  <si>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</si>
  <si>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</si>
  <si>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</si>
  <si>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</si>
  <si>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</si>
  <si>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</si>
  <si>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</si>
  <si>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</si>
  <si>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</si>
  <si>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</si>
  <si>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</si>
  <si>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</si>
  <si>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</si>
  <si>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</si>
  <si>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</si>
  <si>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</si>
  <si>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</si>
  <si>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</si>
  <si>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</si>
  <si>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</si>
  <si>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</si>
  <si>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</si>
  <si>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</si>
  <si>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</si>
  <si>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</si>
  <si>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</si>
  <si>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</si>
  <si>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</si>
  <si>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</si>
  <si>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</si>
  <si>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</si>
  <si>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</si>
  <si>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</si>
  <si>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</si>
  <si>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</si>
  <si>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</si>
  <si>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</si>
  <si>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</si>
  <si>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</si>
  <si>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</si>
  <si>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</si>
  <si>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</si>
  <si>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</si>
  <si>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</si>
  <si>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</si>
  <si>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</si>
  <si>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</si>
  <si>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</si>
  <si>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</si>
  <si>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</si>
  <si>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</si>
  <si>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</si>
  <si>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</si>
  <si>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</si>
  <si>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</si>
  <si>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</si>
  <si>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</si>
  <si>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</si>
  <si>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</si>
  <si>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</si>
  <si>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</si>
  <si>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</si>
  <si>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</si>
  <si>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</si>
  <si>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</si>
  <si>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</si>
  <si>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</si>
  <si>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</si>
  <si>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</si>
  <si>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</si>
  <si>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</si>
  <si>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</si>
  <si>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</si>
  <si>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</si>
  <si>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</si>
  <si>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</si>
  <si>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</si>
  <si>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</si>
  <si>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</si>
  <si>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</si>
  <si>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</si>
  <si>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</si>
  <si>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</si>
  <si>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</si>
  <si>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</si>
  <si>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</si>
  <si>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</si>
  <si>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</si>
  <si>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</si>
  <si>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</si>
  <si>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</si>
  <si>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</si>
  <si>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</si>
  <si>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</si>
  <si>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</si>
  <si>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</si>
  <si>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</si>
  <si>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</si>
  <si>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</si>
  <si>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</si>
  <si>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</si>
  <si>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</si>
  <si>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</si>
  <si>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</si>
  <si>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</si>
  <si>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</si>
  <si>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</si>
  <si>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</si>
  <si>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</si>
  <si>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</si>
  <si>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</si>
  <si>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</si>
  <si>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</si>
  <si>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</si>
  <si>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</si>
  <si>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</si>
  <si>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</si>
  <si>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</si>
  <si>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</si>
  <si>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</si>
  <si>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</si>
  <si>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</si>
  <si>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</si>
  <si>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</si>
  <si>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</si>
  <si>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</si>
  <si>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</si>
  <si>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</si>
  <si>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</si>
  <si>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</si>
  <si>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</si>
  <si>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</si>
  <si>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</si>
  <si>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</si>
  <si>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</si>
  <si>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</si>
  <si>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</si>
  <si>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</si>
  <si>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</si>
  <si>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</si>
  <si>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</si>
  <si>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</si>
  <si>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</si>
  <si>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</si>
  <si>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</si>
  <si>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</si>
  <si>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</si>
  <si>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</si>
  <si>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</si>
  <si>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</si>
  <si>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</si>
  <si>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</si>
  <si>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</si>
  <si>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</si>
  <si>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</si>
  <si>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</si>
  <si>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</si>
  <si>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</si>
  <si>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</si>
  <si>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</si>
  <si>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</si>
  <si>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</si>
  <si>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</si>
  <si>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</si>
  <si>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</si>
  <si>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</si>
  <si>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</si>
  <si>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</si>
  <si>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</si>
  <si>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</si>
  <si>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</si>
  <si>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</si>
  <si>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</si>
  <si>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</si>
  <si>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</si>
  <si>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</si>
  <si>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</si>
  <si>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</si>
  <si>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</si>
  <si>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</si>
  <si>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</si>
  <si>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</si>
  <si>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</si>
  <si>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</si>
  <si>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</si>
  <si>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</si>
  <si>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</si>
  <si>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</si>
  <si>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</si>
  <si>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</si>
  <si>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</si>
  <si>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</si>
  <si>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</si>
  <si>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</si>
  <si>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</si>
  <si>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</si>
  <si>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</si>
  <si>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</si>
  <si>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</si>
  <si>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</si>
  <si>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</si>
  <si>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</si>
  <si>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</si>
  <si>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</si>
  <si>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</si>
  <si>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</si>
  <si>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</si>
  <si>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</si>
  <si>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</si>
  <si>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</si>
  <si>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</si>
  <si>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</si>
  <si>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</si>
  <si>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</si>
  <si>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</si>
  <si>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</si>
  <si>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</si>
  <si>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</si>
  <si>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</si>
  <si>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</si>
  <si>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</si>
  <si>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</si>
  <si>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</si>
  <si>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</si>
  <si>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</si>
  <si>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</si>
  <si>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</si>
  <si>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</si>
  <si>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</si>
  <si>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</si>
  <si>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</si>
  <si>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</si>
  <si>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</si>
  <si>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</si>
  <si>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</si>
  <si>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</si>
  <si>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</si>
  <si>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</si>
  <si>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</si>
  <si>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</si>
  <si>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</si>
  <si>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</si>
  <si>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</si>
  <si>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</si>
  <si>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</si>
  <si>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</si>
  <si>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</si>
  <si>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</si>
  <si>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</si>
  <si>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</si>
  <si>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</si>
  <si>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</si>
  <si>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</si>
  <si>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</si>
  <si>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</si>
  <si>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</si>
  <si>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</si>
  <si>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</si>
  <si>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</si>
  <si>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</si>
  <si>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</si>
  <si>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</si>
  <si>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</si>
  <si>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</si>
  <si>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</si>
  <si>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</si>
  <si>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</si>
  <si>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</si>
  <si>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</si>
  <si>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</si>
  <si>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</si>
  <si>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</si>
  <si>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</si>
  <si>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</si>
  <si>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</si>
  <si>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</si>
  <si>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</si>
  <si>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</si>
  <si>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</si>
  <si>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</si>
  <si>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</si>
  <si>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</si>
  <si>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</si>
  <si>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</si>
  <si>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</si>
  <si>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</si>
  <si>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</si>
  <si>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</si>
  <si>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</si>
  <si>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</si>
  <si>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</si>
  <si>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</si>
  <si>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</si>
  <si>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</si>
  <si>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</si>
  <si>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</si>
  <si>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</si>
  <si>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</si>
  <si>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</si>
  <si>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</si>
  <si>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</si>
  <si>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</si>
  <si>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</si>
  <si>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</si>
  <si>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</si>
  <si>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</si>
  <si>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</si>
  <si>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</si>
  <si>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</si>
  <si>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</si>
  <si>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</si>
  <si>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</si>
  <si>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</si>
  <si>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</si>
  <si>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</si>
  <si>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</si>
  <si>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</si>
  <si>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</si>
  <si>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</si>
  <si>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</si>
  <si>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</si>
  <si>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</si>
  <si>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</si>
  <si>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</si>
  <si>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</si>
  <si>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</si>
  <si>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</si>
  <si>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</si>
  <si>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</si>
  <si>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</si>
  <si>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</si>
  <si>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</si>
  <si>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</si>
  <si>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</si>
  <si>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</si>
  <si>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</si>
  <si>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</si>
  <si>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</si>
  <si>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</si>
  <si>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</si>
  <si>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</si>
  <si>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</si>
  <si>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</si>
  <si>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</si>
  <si>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</si>
  <si>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</si>
  <si>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</si>
  <si>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</si>
  <si>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</si>
  <si>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</si>
  <si>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</si>
  <si>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</si>
  <si>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</si>
  <si>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</si>
  <si>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</si>
  <si>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</si>
  <si>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</si>
  <si>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</si>
  <si>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</si>
  <si>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</si>
  <si>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</si>
  <si>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</si>
  <si>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</si>
  <si>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</si>
  <si>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</si>
  <si>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</si>
  <si>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</si>
  <si>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</si>
  <si>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</si>
  <si>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</si>
  <si>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</si>
  <si>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</si>
  <si>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</si>
  <si>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</si>
  <si>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</si>
  <si>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</si>
  <si>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</si>
  <si>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</si>
  <si>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</si>
  <si>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</si>
  <si>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</si>
  <si>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</si>
  <si>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</si>
  <si>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</si>
  <si>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</si>
  <si>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</si>
  <si>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</si>
  <si>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</si>
  <si>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</si>
  <si>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</si>
  <si>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</si>
  <si>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</si>
  <si>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</si>
  <si>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</si>
  <si>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</si>
  <si>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</si>
  <si>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</si>
  <si>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</si>
  <si>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</si>
  <si>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</si>
  <si>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</si>
  <si>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</si>
  <si>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</si>
  <si>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</si>
  <si>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</si>
  <si>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</si>
  <si>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</si>
  <si>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</si>
  <si>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</si>
  <si>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</si>
  <si>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</si>
  <si>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</si>
  <si>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</si>
  <si>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</si>
  <si>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</si>
  <si>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</si>
  <si>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</si>
  <si>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</si>
  <si>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</si>
  <si>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</si>
  <si>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</si>
  <si>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</si>
  <si>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</si>
  <si>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</si>
  <si>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</si>
  <si>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</si>
  <si>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</si>
  <si>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</si>
  <si>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</si>
  <si>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</si>
  <si>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</si>
  <si>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</si>
  <si>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</si>
  <si>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</si>
  <si>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</si>
  <si>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</si>
  <si>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</si>
  <si>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</si>
  <si>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</si>
  <si>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</si>
  <si>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</si>
  <si>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</si>
  <si>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</si>
  <si>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</si>
  <si>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</si>
  <si>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</si>
  <si>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</si>
  <si>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</si>
  <si>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</si>
  <si>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</si>
  <si>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</si>
  <si>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</si>
  <si>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</si>
  <si>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</si>
  <si>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</si>
  <si>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</si>
  <si>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</si>
  <si>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</si>
  <si>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</si>
  <si>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</si>
  <si>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</si>
  <si>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</si>
  <si>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</si>
  <si>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</si>
  <si>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</si>
  <si>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</si>
  <si>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</si>
  <si>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</si>
  <si>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</si>
  <si>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</si>
  <si>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</si>
  <si>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</si>
  <si>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</si>
  <si>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</si>
  <si>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</si>
  <si>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</si>
  <si>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</si>
  <si>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</si>
  <si>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</si>
  <si>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</si>
  <si>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</si>
  <si>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</si>
  <si>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</si>
  <si>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</si>
  <si>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</si>
  <si>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</si>
  <si>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</si>
  <si>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</si>
  <si>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</si>
  <si>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</si>
  <si>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</si>
  <si>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</si>
  <si>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</si>
  <si>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</si>
  <si>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</si>
  <si>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</si>
  <si>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</si>
  <si>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</si>
  <si>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</si>
  <si>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</si>
  <si>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</si>
  <si>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</si>
  <si>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</si>
  <si>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</si>
  <si>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</si>
  <si>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</si>
  <si>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</si>
  <si>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</si>
  <si>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</si>
  <si>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</si>
  <si>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</si>
  <si>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</si>
  <si>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</si>
  <si>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</si>
  <si>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</si>
  <si>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</si>
  <si>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</si>
  <si>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</si>
  <si>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</si>
  <si>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</si>
  <si>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</si>
  <si>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</si>
  <si>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</si>
  <si>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</si>
  <si>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</si>
  <si>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</si>
  <si>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</si>
  <si>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</si>
  <si>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</si>
  <si>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</si>
  <si>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</si>
  <si>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</si>
  <si>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</si>
  <si>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</si>
  <si>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</si>
  <si>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</si>
  <si>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</si>
  <si>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</si>
  <si>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</si>
  <si>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</si>
  <si>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</si>
  <si>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</si>
  <si>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</si>
  <si>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</si>
  <si>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</si>
  <si>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</si>
  <si>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</si>
  <si>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</si>
  <si>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</si>
  <si>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</si>
  <si>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</si>
  <si>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</si>
  <si>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</si>
  <si>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</si>
  <si>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</si>
  <si>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</si>
  <si>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</si>
  <si>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</si>
  <si>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</si>
  <si>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</si>
  <si>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</si>
  <si>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</si>
  <si>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</si>
  <si>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</si>
  <si>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</si>
  <si>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</si>
  <si>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</si>
  <si>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</si>
  <si>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</si>
  <si>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</si>
  <si>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</si>
  <si>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</si>
  <si>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</si>
  <si>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</si>
  <si>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</si>
  <si>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</si>
  <si>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</si>
  <si>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</si>
  <si>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</si>
  <si>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</si>
  <si>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</si>
  <si>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</si>
  <si>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</si>
  <si>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</si>
  <si>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</si>
  <si>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</si>
  <si>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</si>
  <si>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</si>
  <si>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</si>
  <si>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</si>
  <si>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</si>
  <si>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</si>
  <si>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</si>
  <si>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</si>
  <si>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</si>
  <si>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</si>
  <si>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</si>
  <si>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</si>
  <si>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</si>
  <si>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</si>
  <si>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</si>
  <si>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</si>
  <si>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</si>
  <si>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</si>
  <si>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</si>
  <si>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</si>
  <si>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</si>
  <si>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</si>
  <si>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</si>
  <si>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</si>
  <si>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</si>
  <si>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</si>
  <si>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</si>
  <si>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</si>
  <si>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</si>
  <si>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</si>
  <si>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</si>
  <si>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</si>
  <si>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</si>
  <si>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</si>
  <si>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</si>
  <si>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</si>
  <si>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</si>
  <si>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</si>
  <si>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</si>
  <si>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</si>
  <si>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</si>
  <si>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</si>
  <si>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</si>
  <si>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</si>
  <si>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</si>
  <si>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</si>
  <si>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</si>
  <si>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</si>
  <si>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</si>
  <si>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</si>
  <si>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</si>
  <si>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</si>
  <si>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</si>
  <si>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</si>
  <si>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</si>
  <si>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</si>
  <si>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</si>
  <si>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</si>
  <si>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</si>
  <si>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</si>
  <si>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</si>
  <si>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</si>
  <si>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</si>
  <si>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</si>
  <si>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</si>
  <si>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</si>
  <si>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</si>
  <si>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</si>
  <si>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</si>
  <si>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</si>
  <si>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</si>
  <si>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</si>
  <si>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</si>
  <si>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</si>
  <si>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</si>
  <si>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</si>
  <si>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</si>
  <si>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</si>
  <si>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</si>
  <si>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</si>
  <si>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</si>
  <si>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</si>
  <si>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</si>
  <si>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</si>
  <si>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</si>
  <si>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</si>
  <si>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</si>
  <si>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</si>
  <si>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</si>
  <si>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</si>
  <si>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</si>
  <si>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</si>
  <si>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</si>
  <si>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</si>
  <si>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</si>
  <si>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</si>
  <si>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</si>
  <si>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</si>
  <si>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</si>
  <si>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</si>
  <si>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</si>
  <si>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</si>
  <si>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</si>
  <si>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</si>
  <si>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</si>
  <si>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</si>
  <si>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</si>
  <si>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</si>
  <si>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</si>
  <si>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</si>
  <si>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</si>
  <si>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</si>
  <si>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</si>
  <si>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</si>
  <si>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</si>
  <si>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</si>
  <si>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</si>
  <si>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</si>
  <si>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</si>
  <si>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</si>
  <si>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</si>
  <si>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</si>
  <si>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</si>
  <si>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</si>
  <si>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</si>
  <si>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</si>
  <si>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</si>
  <si>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</si>
  <si>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</si>
  <si>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</si>
  <si>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</si>
  <si>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</si>
  <si>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</si>
  <si>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</si>
  <si>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</si>
  <si>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</si>
  <si>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</si>
  <si>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</si>
  <si>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</si>
  <si>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</si>
  <si>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</si>
  <si>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</si>
  <si>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</si>
  <si>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</si>
  <si>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</si>
  <si>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</si>
  <si>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</si>
  <si>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</si>
  <si>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</si>
  <si>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</si>
  <si>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</si>
  <si>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</si>
  <si>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</si>
  <si>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</si>
  <si>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</si>
  <si>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</si>
  <si>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</si>
  <si>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</si>
  <si>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</si>
  <si>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</si>
  <si>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</si>
  <si>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</si>
  <si>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</si>
  <si>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</si>
  <si>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</si>
  <si>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</si>
  <si>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</si>
  <si>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</si>
  <si>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</si>
  <si>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</si>
  <si>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</si>
  <si>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</si>
  <si>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</si>
  <si>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</si>
  <si>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</si>
  <si>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</si>
  <si>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</si>
  <si>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</si>
  <si>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</si>
  <si>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</si>
  <si>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</si>
  <si>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</si>
  <si>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</si>
  <si>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</si>
  <si>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</si>
  <si>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</si>
  <si>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</si>
  <si>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</si>
  <si>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</si>
  <si>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</si>
  <si>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</si>
  <si>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</si>
  <si>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</si>
  <si>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</si>
  <si>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</si>
  <si>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</si>
  <si>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</si>
  <si>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</si>
  <si>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</si>
  <si>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</si>
  <si>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</si>
  <si>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</si>
  <si>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</si>
  <si>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</si>
  <si>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</si>
  <si>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</si>
  <si>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</si>
  <si>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</si>
  <si>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</si>
  <si>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</si>
  <si>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</si>
  <si>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</si>
  <si>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</si>
  <si>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</si>
  <si>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</si>
  <si>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</si>
  <si>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</si>
  <si>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</si>
  <si>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</si>
  <si>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</si>
  <si>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</si>
  <si>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</si>
  <si>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</si>
  <si>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</si>
  <si>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</si>
  <si>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</si>
  <si>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</si>
  <si>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</si>
  <si>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</si>
  <si>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</si>
  <si>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</si>
  <si>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</si>
  <si>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</si>
  <si>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</si>
  <si>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</si>
  <si>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</si>
  <si>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</si>
  <si>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</si>
  <si>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</si>
  <si>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</si>
  <si>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</si>
  <si>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</si>
  <si>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</si>
  <si>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</si>
  <si>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</si>
  <si>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</si>
  <si>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</si>
  <si>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</si>
  <si>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</si>
  <si>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</si>
  <si>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</si>
  <si>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</si>
  <si>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</si>
  <si>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</si>
  <si>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</si>
  <si>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</si>
  <si>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</si>
  <si>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</si>
  <si>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</si>
  <si>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</si>
  <si>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</si>
  <si>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</si>
  <si>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</si>
  <si>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</si>
  <si>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</si>
  <si>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</si>
  <si>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</si>
  <si>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</si>
  <si>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</si>
  <si>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</si>
  <si>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</si>
  <si>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</si>
  <si>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</si>
  <si>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</si>
  <si>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</si>
  <si>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</si>
  <si>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</si>
  <si>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</si>
  <si>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</si>
  <si>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</si>
  <si>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</si>
  <si>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</si>
  <si>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</si>
  <si>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</si>
  <si>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</si>
  <si>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</si>
  <si>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</si>
  <si>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</si>
  <si>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</si>
  <si>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</si>
  <si>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</si>
  <si>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</si>
  <si>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</si>
  <si>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</si>
  <si>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</si>
  <si>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</si>
  <si>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</si>
  <si>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</si>
  <si>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</si>
  <si>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</si>
  <si>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</si>
  <si>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</si>
  <si>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</si>
  <si>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</si>
  <si>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</si>
  <si>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</si>
  <si>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</si>
  <si>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</si>
  <si>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</si>
  <si>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</si>
  <si>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</si>
  <si>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</si>
  <si>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</si>
  <si>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</si>
  <si>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</si>
  <si>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</si>
  <si>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</si>
  <si>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</si>
  <si>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</si>
  <si>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</si>
  <si>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</si>
  <si>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</si>
  <si>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</si>
  <si>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</si>
  <si>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</si>
  <si>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</si>
  <si>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</si>
  <si>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</si>
  <si>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</si>
  <si>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</si>
  <si>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</si>
  <si>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</si>
  <si>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</si>
  <si>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</si>
  <si>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</si>
  <si>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</si>
  <si>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</si>
  <si>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</si>
  <si>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</si>
  <si>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</si>
  <si>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</si>
  <si>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</si>
  <si>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</si>
  <si>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</si>
  <si>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</si>
  <si>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</si>
  <si>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</si>
  <si>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</si>
  <si>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</si>
  <si>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</si>
  <si>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</si>
  <si>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</si>
  <si>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</si>
  <si>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</si>
  <si>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</si>
  <si>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</si>
  <si>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</si>
  <si>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</si>
  <si>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</si>
  <si>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</si>
  <si>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</si>
  <si>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</si>
  <si>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</si>
  <si>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</si>
  <si>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</si>
  <si>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</si>
  <si>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</si>
  <si>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</si>
  <si>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</si>
  <si>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</si>
  <si>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</si>
  <si>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</si>
  <si>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</si>
  <si>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</si>
  <si>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</si>
  <si>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</si>
  <si>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</si>
  <si>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</si>
  <si>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</si>
  <si>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</si>
  <si>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</si>
  <si>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</si>
  <si>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</si>
  <si>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</si>
  <si>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</si>
  <si>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</si>
  <si>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</si>
  <si>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</si>
  <si>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</si>
  <si>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</si>
  <si>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</si>
  <si>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</si>
  <si>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</si>
  <si>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</si>
  <si>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</si>
  <si>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</si>
  <si>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</si>
  <si>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</si>
  <si>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</si>
  <si>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</si>
  <si>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</si>
  <si>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</si>
  <si>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</si>
  <si>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</si>
  <si>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</si>
  <si>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</si>
  <si>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</si>
  <si>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</si>
  <si>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</si>
  <si>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</si>
  <si>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</si>
  <si>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</si>
  <si>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</si>
  <si>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</si>
  <si>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</si>
  <si>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</si>
  <si>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</si>
  <si>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</si>
  <si>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</si>
  <si>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</si>
  <si>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</si>
  <si>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</si>
  <si>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</si>
  <si>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</si>
  <si>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</si>
  <si>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</si>
  <si>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</si>
  <si>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</si>
  <si>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</si>
  <si>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</si>
  <si>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</si>
  <si>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</si>
  <si>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</si>
  <si>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</si>
  <si>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</si>
  <si>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</si>
  <si>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</si>
  <si>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</si>
  <si>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</si>
  <si>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</si>
  <si>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</si>
  <si>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</si>
  <si>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</si>
  <si>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</si>
  <si>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</si>
  <si>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</si>
  <si>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</si>
  <si>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</si>
  <si>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</si>
  <si>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</si>
  <si>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</si>
  <si>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</si>
  <si>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</si>
  <si>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</si>
  <si>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</si>
  <si>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</si>
  <si>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</si>
  <si>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</si>
  <si>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</si>
  <si>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</si>
  <si>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</si>
  <si>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</si>
  <si>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</si>
  <si>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</si>
  <si>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</si>
  <si>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</si>
  <si>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</si>
  <si>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</si>
  <si>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</si>
  <si>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</si>
  <si>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</si>
  <si>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</si>
  <si>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</si>
  <si>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</si>
  <si>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</si>
  <si>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</si>
  <si>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</si>
  <si>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</si>
  <si>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</si>
  <si>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</si>
  <si>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</si>
  <si>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</si>
  <si>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</si>
  <si>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</si>
  <si>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</si>
  <si>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</si>
  <si>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</si>
  <si>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</si>
  <si>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</si>
  <si>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</si>
  <si>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</si>
  <si>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</si>
  <si>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</si>
  <si>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</si>
  <si>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</si>
  <si>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</si>
  <si>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</si>
  <si>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</si>
  <si>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</si>
  <si>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</si>
  <si>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</si>
  <si>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</si>
  <si>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</si>
  <si>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</si>
  <si>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</si>
  <si>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</si>
  <si>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</si>
  <si>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</si>
  <si>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</si>
  <si>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</si>
  <si>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</si>
  <si>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</si>
  <si>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</si>
  <si>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</si>
  <si>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</si>
  <si>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</si>
  <si>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</si>
  <si>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</si>
  <si>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</si>
  <si>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</si>
  <si>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</si>
  <si>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</si>
  <si>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</si>
  <si>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</si>
  <si>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</si>
  <si>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</si>
  <si>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</si>
  <si>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</si>
  <si>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</si>
  <si>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</si>
  <si>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</si>
  <si>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</si>
  <si>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</si>
  <si>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</si>
  <si>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</si>
  <si>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</si>
  <si>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</si>
  <si>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</si>
  <si>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</si>
  <si>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</si>
  <si>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</si>
  <si>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</si>
  <si>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</si>
  <si>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</si>
  <si>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</si>
  <si>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</si>
  <si>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</si>
  <si>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</si>
  <si>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</si>
  <si>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</si>
  <si>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</si>
  <si>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</si>
  <si>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</si>
  <si>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</si>
  <si>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</si>
  <si>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</si>
  <si>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</si>
  <si>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</si>
  <si>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</si>
  <si>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</si>
  <si>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</si>
  <si>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</si>
  <si>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</si>
  <si>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</si>
  <si>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</si>
  <si>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</si>
  <si>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</si>
  <si>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</si>
  <si>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</si>
  <si>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</si>
  <si>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</si>
  <si>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</si>
  <si>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</si>
  <si>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</si>
  <si>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</si>
  <si>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</si>
  <si>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</si>
  <si>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</si>
  <si>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</si>
  <si>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</si>
  <si>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</si>
  <si>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</si>
  <si>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</si>
  <si>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</si>
  <si>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</si>
  <si>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</si>
  <si>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</si>
  <si>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</si>
  <si>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</si>
  <si>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</si>
  <si>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</si>
  <si>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</si>
  <si>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</si>
  <si>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</si>
  <si>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</si>
  <si>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</si>
  <si>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</si>
  <si>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</si>
  <si>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</si>
  <si>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</si>
  <si>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</si>
  <si>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</si>
  <si>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</si>
  <si>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</si>
  <si>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</si>
  <si>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</si>
  <si>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</si>
  <si>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</si>
  <si>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</si>
  <si>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</si>
  <si>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</si>
  <si>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</si>
  <si>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</si>
  <si>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</si>
  <si>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</si>
  <si>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</si>
  <si>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</si>
  <si>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</si>
  <si>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</si>
  <si>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</si>
  <si>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</si>
  <si>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</si>
  <si>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</si>
  <si>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</si>
  <si>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</si>
  <si>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</si>
  <si>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</si>
  <si>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</si>
  <si>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</si>
  <si>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</si>
  <si>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</si>
  <si>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</si>
  <si>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</si>
  <si>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</si>
  <si>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</si>
  <si>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</si>
  <si>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</si>
  <si>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</si>
  <si>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</si>
  <si>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</si>
  <si>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</si>
  <si>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</si>
  <si>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</si>
  <si>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</si>
  <si>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</si>
  <si>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</si>
  <si>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</si>
  <si>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</si>
  <si>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</si>
  <si>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</si>
  <si>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</si>
  <si>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</si>
  <si>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</si>
  <si>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</si>
  <si>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</si>
  <si>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</si>
  <si>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</si>
  <si>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</si>
  <si>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</si>
  <si>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</si>
  <si>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</si>
  <si>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</si>
  <si>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</si>
  <si>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</si>
  <si>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</si>
  <si>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</si>
  <si>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</si>
  <si>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</si>
  <si>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</si>
  <si>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</si>
  <si>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</si>
  <si>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</si>
  <si>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</si>
  <si>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</si>
  <si>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</si>
  <si>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</si>
  <si>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</si>
  <si>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</si>
  <si>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</si>
  <si>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</si>
  <si>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</si>
  <si>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</si>
  <si>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</si>
  <si>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</si>
  <si>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</si>
  <si>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</si>
  <si>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</si>
  <si>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</si>
  <si>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</si>
  <si>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</si>
  <si>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</si>
  <si>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</si>
  <si>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</si>
  <si>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</si>
  <si>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</si>
  <si>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</si>
  <si>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</si>
  <si>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</si>
  <si>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</si>
  <si>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</si>
  <si>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</si>
  <si>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</si>
  <si>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</si>
  <si>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</si>
  <si>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</si>
  <si>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</si>
  <si>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</si>
  <si>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</si>
  <si>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</si>
  <si>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</si>
  <si>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</si>
  <si>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</si>
  <si>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</si>
  <si>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</si>
  <si>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</si>
  <si>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</si>
  <si>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</si>
  <si>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</si>
  <si>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</si>
  <si>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</si>
  <si>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</si>
  <si>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</si>
  <si>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</si>
  <si>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</si>
  <si>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</si>
  <si>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</si>
  <si>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</si>
  <si>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</si>
  <si>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</si>
  <si>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</si>
  <si>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</si>
  <si>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</si>
  <si>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</si>
  <si>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</si>
  <si>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</si>
  <si>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</si>
  <si>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</si>
  <si>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</si>
  <si>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</si>
  <si>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</si>
  <si>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</si>
  <si>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</si>
  <si>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</si>
  <si>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</si>
  <si>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</si>
  <si>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</si>
  <si>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</si>
  <si>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</si>
  <si>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</si>
  <si>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</si>
  <si>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</si>
  <si>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</si>
  <si>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</si>
  <si>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</si>
  <si>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</si>
  <si>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</si>
  <si>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</si>
  <si>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</si>
  <si>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</si>
  <si>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</si>
  <si>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</si>
  <si>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</si>
  <si>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</si>
  <si>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</si>
  <si>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</si>
  <si>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</si>
  <si>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</si>
  <si>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</si>
  <si>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</si>
  <si>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</si>
  <si>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</si>
  <si>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</si>
  <si>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</si>
  <si>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</si>
  <si>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</si>
  <si>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</si>
  <si>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</si>
  <si>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</si>
  <si>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</si>
  <si>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</si>
  <si>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</si>
  <si>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</si>
  <si>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</si>
  <si>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</si>
  <si>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</si>
  <si>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</si>
  <si>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</si>
  <si>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</si>
  <si>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</si>
  <si>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</si>
  <si>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</si>
  <si>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</si>
  <si>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</si>
  <si>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</si>
  <si>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</si>
  <si>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</si>
  <si>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</si>
  <si>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</si>
  <si>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</si>
  <si>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</si>
  <si>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</si>
  <si>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</si>
  <si>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</si>
  <si>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</si>
  <si>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</si>
  <si>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</si>
  <si>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</si>
  <si>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</si>
  <si>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</si>
  <si>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</si>
  <si>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</si>
  <si>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</si>
  <si>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</si>
  <si>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</si>
  <si>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</si>
  <si>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</si>
  <si>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</si>
  <si>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</si>
  <si>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</si>
  <si>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</si>
  <si>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</si>
  <si>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</si>
  <si>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</si>
  <si>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</si>
  <si>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</si>
  <si>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</si>
  <si>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</si>
  <si>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</si>
  <si>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</si>
  <si>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</si>
  <si>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</si>
  <si>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</si>
  <si>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</si>
  <si>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</si>
  <si>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</si>
  <si>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</si>
  <si>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</si>
  <si>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</si>
  <si>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</si>
  <si>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</si>
  <si>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</si>
  <si>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</si>
  <si>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</si>
  <si>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</si>
  <si>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</si>
  <si>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</si>
  <si>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</si>
  <si>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</si>
  <si>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</si>
  <si>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</si>
  <si>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</si>
  <si>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</si>
  <si>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</si>
  <si>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</si>
  <si>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</si>
  <si>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</si>
  <si>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</si>
  <si>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</si>
  <si>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</si>
  <si>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</si>
  <si>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</si>
  <si>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</si>
  <si>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</si>
  <si>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</si>
  <si>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</si>
  <si>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</si>
  <si>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</si>
  <si>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</si>
  <si>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</si>
  <si>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</si>
  <si>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</si>
  <si>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</si>
  <si>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</si>
  <si>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</si>
  <si>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</si>
  <si>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</si>
  <si>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</si>
  <si>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</si>
  <si>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</si>
  <si>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</si>
  <si>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</si>
  <si>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</si>
  <si>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</si>
  <si>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</si>
  <si>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</si>
  <si>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</si>
  <si>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</si>
  <si>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</si>
  <si>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</si>
  <si>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</si>
  <si>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</si>
  <si>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</si>
  <si>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</si>
  <si>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</si>
  <si>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</si>
  <si>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</si>
  <si>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</si>
  <si>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</si>
  <si>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</si>
  <si>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</si>
  <si>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</si>
  <si>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</si>
  <si>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</si>
  <si>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</si>
  <si>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</si>
  <si>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</si>
  <si>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</si>
  <si>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</si>
  <si>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</si>
  <si>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</si>
  <si>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</si>
  <si>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</si>
  <si>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</si>
  <si>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</si>
  <si>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</si>
  <si>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</si>
  <si>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</si>
  <si>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</si>
  <si>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</si>
  <si>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</si>
  <si>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</si>
  <si>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</si>
  <si>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</si>
  <si>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</si>
  <si>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</si>
  <si>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</si>
  <si>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</si>
  <si>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</si>
  <si>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</si>
  <si>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</si>
  <si>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</si>
  <si>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</si>
  <si>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</si>
  <si>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</si>
  <si>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</si>
  <si>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</si>
  <si>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</si>
  <si>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</si>
  <si>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</si>
  <si>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</si>
  <si>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</si>
  <si>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</si>
  <si>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</si>
  <si>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</si>
  <si>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</si>
  <si>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</si>
  <si>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</si>
  <si>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</si>
  <si>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</si>
  <si>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</si>
  <si>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</si>
  <si>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</si>
  <si>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</si>
  <si>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</si>
  <si>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</si>
  <si>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</si>
  <si>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</si>
  <si>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</si>
  <si>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</si>
  <si>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</si>
  <si>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</si>
  <si>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</si>
  <si>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</si>
  <si>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</si>
  <si>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</si>
  <si>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</si>
  <si>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</si>
  <si>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</si>
  <si>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</si>
  <si>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</si>
  <si>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</si>
  <si>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</si>
  <si>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</si>
  <si>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</si>
  <si>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</si>
  <si>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</si>
  <si>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</si>
  <si>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</si>
  <si>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</si>
  <si>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</si>
  <si>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</si>
  <si>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</si>
  <si>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</si>
  <si>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</si>
  <si>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</si>
  <si>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</si>
  <si>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</si>
  <si>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</si>
  <si>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</si>
  <si>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</si>
  <si>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</si>
  <si>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</si>
  <si>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</si>
  <si>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</si>
  <si>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</si>
  <si>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</si>
  <si>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</si>
  <si>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</si>
  <si>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</si>
  <si>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</si>
  <si>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</si>
  <si>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</si>
  <si>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</si>
  <si>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</si>
  <si>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</si>
  <si>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</si>
  <si>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</si>
  <si>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</si>
  <si>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</si>
  <si>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</si>
  <si>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</si>
  <si>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</si>
  <si>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</si>
  <si>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</si>
  <si>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</si>
  <si>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</si>
  <si>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</si>
  <si>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</si>
  <si>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</si>
  <si>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</si>
  <si>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</si>
  <si>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</si>
  <si>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</si>
  <si>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</si>
  <si>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</si>
  <si>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</si>
  <si>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</si>
  <si>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</si>
  <si>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</si>
  <si>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</si>
  <si>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</si>
  <si>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</si>
  <si>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</si>
  <si>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</si>
  <si>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</si>
  <si>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</si>
  <si>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</si>
  <si>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</si>
  <si>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</si>
  <si>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</si>
  <si>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</si>
  <si>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</si>
  <si>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</si>
  <si>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</si>
  <si>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</si>
  <si>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</si>
  <si>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</si>
  <si>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</si>
  <si>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</si>
  <si>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</si>
  <si>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</si>
  <si>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</si>
  <si>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</si>
  <si>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</si>
  <si>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</si>
  <si>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</si>
  <si>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</si>
  <si>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</si>
  <si>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</si>
  <si>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</si>
  <si>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</si>
  <si>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</si>
  <si>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</si>
  <si>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</si>
  <si>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</si>
  <si>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</si>
  <si>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</si>
  <si>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</si>
  <si>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</si>
  <si>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</si>
  <si>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</si>
  <si>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</si>
  <si>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</si>
  <si>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</si>
  <si>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</si>
  <si>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</si>
  <si>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</si>
  <si>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</si>
  <si>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</si>
  <si>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</si>
  <si>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</si>
  <si>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</si>
  <si>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</si>
  <si>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</si>
  <si>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</si>
  <si>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</si>
  <si>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</si>
  <si>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</si>
  <si>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</si>
  <si>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</si>
  <si>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</si>
  <si>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</si>
  <si>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</si>
  <si>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</si>
  <si>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</si>
  <si>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</si>
  <si>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</si>
  <si>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</si>
  <si>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</si>
  <si>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</si>
  <si>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</si>
  <si>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</si>
  <si>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</si>
  <si>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</si>
  <si>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</si>
  <si>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</si>
  <si>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</si>
  <si>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</si>
  <si>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</si>
  <si>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</si>
  <si>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</si>
  <si>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</si>
  <si>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</si>
  <si>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</si>
  <si>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</si>
  <si>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</si>
  <si>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</si>
  <si>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</si>
  <si>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</si>
  <si>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</si>
  <si>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</si>
  <si>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</si>
  <si>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</si>
  <si>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</si>
  <si>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</si>
  <si>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</si>
  <si>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</si>
  <si>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</si>
  <si>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</si>
  <si>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</si>
  <si>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</si>
  <si>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</si>
  <si>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</si>
  <si>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</si>
  <si>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</si>
  <si>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</si>
  <si>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</si>
  <si>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</si>
  <si>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</si>
  <si>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</si>
  <si>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</si>
  <si>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</si>
  <si>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</si>
  <si>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</si>
  <si>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</si>
  <si>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</si>
  <si>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</si>
  <si>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</si>
  <si>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</si>
  <si>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</si>
  <si>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</si>
  <si>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</si>
  <si>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</si>
  <si>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</si>
  <si>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</si>
  <si>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</si>
  <si>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</si>
  <si>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</si>
  <si>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</si>
  <si>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</si>
  <si>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</si>
  <si>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</si>
  <si>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</si>
  <si>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</si>
  <si>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</si>
  <si>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</si>
  <si>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</si>
  <si>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</si>
  <si>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</si>
  <si>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</si>
  <si>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</si>
  <si>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</si>
  <si>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</si>
  <si>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</si>
  <si>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</si>
  <si>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</si>
  <si>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</si>
  <si>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</si>
  <si>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</si>
  <si>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</si>
  <si>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</si>
  <si>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</si>
  <si>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</si>
  <si>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</si>
  <si>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</si>
  <si>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</si>
  <si>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</si>
  <si>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</si>
  <si>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</si>
  <si>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</si>
  <si>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</si>
  <si>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</si>
  <si>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</si>
  <si>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</si>
  <si>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</si>
  <si>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</si>
  <si>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</si>
  <si>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</si>
  <si>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</si>
  <si>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</si>
  <si>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</si>
  <si>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</si>
  <si>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</si>
  <si>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</si>
  <si>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</si>
  <si>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</si>
  <si>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</si>
  <si>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</si>
  <si>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</si>
  <si>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</si>
  <si>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</si>
  <si>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</si>
  <si>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</si>
  <si>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</si>
  <si>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</si>
  <si>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</si>
  <si>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</si>
  <si>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</si>
  <si>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</si>
  <si>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</si>
  <si>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</si>
  <si>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</si>
  <si>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</si>
  <si>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</si>
  <si>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</si>
  <si>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</si>
  <si>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</si>
  <si>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</si>
  <si>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</si>
  <si>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</si>
  <si>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</si>
  <si>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</si>
  <si>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</si>
  <si>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</si>
  <si>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</si>
  <si>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</si>
  <si>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</si>
  <si>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</si>
  <si>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</si>
  <si>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</si>
  <si>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</si>
  <si>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</si>
  <si>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</si>
  <si>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</si>
  <si>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</si>
  <si>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</si>
  <si>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</si>
  <si>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</si>
  <si>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</si>
  <si>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</si>
  <si>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</si>
  <si>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</si>
  <si>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</si>
  <si>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</si>
  <si>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</si>
  <si>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</si>
  <si>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</si>
  <si>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</si>
  <si>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</si>
  <si>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</si>
  <si>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</si>
  <si>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</si>
  <si>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</si>
  <si>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</si>
  <si>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</si>
  <si>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</si>
  <si>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</si>
  <si>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</si>
  <si>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</si>
  <si>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</si>
  <si>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</si>
  <si>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</si>
  <si>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</si>
  <si>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</si>
  <si>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</si>
  <si>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</si>
  <si>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</si>
  <si>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</si>
  <si>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</si>
  <si>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</si>
  <si>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</si>
  <si>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</si>
  <si>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</si>
  <si>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</si>
  <si>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</si>
  <si>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</si>
  <si>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</si>
  <si>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</si>
  <si>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</si>
  <si>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</si>
  <si>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</si>
  <si>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</si>
  <si>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</si>
  <si>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</si>
  <si>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</si>
  <si>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</si>
  <si>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</si>
  <si>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</si>
  <si>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</si>
  <si>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</si>
  <si>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</si>
  <si>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</si>
  <si>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</si>
  <si>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</si>
  <si>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</si>
  <si>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</si>
  <si>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</si>
  <si>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</si>
  <si>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</si>
  <si>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</si>
  <si>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</si>
  <si>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</si>
  <si>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</si>
  <si>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</si>
  <si>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</si>
  <si>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</si>
  <si>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</si>
  <si>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</si>
  <si>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</si>
  <si>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</si>
  <si>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</si>
  <si>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</si>
  <si>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</si>
  <si>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</si>
  <si>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</si>
  <si>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</si>
  <si>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</si>
  <si>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</si>
  <si>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</si>
  <si>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</si>
  <si>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</si>
  <si>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</si>
  <si>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</si>
  <si>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</si>
  <si>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</si>
  <si>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</si>
  <si>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</si>
  <si>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</si>
  <si>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</si>
  <si>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</si>
  <si>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</si>
  <si>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</si>
  <si>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</si>
  <si>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</si>
  <si>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</si>
  <si>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</si>
  <si>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</si>
  <si>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</si>
  <si>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</si>
  <si>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</si>
  <si>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</si>
  <si>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</si>
  <si>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</si>
  <si>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</si>
  <si>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</si>
  <si>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</si>
  <si>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</si>
  <si>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</si>
  <si>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</si>
  <si>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</si>
  <si>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</si>
  <si>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</si>
  <si>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</si>
  <si>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</si>
  <si>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</si>
  <si>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</si>
  <si>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</si>
  <si>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</si>
  <si>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</si>
  <si>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</si>
  <si>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</si>
  <si>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</si>
  <si>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</si>
  <si>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</si>
  <si>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</si>
  <si>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</si>
  <si>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</si>
  <si>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</si>
  <si>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</si>
  <si>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</si>
  <si>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</si>
  <si>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</si>
  <si>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</si>
  <si>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</si>
  <si>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</si>
  <si>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</si>
  <si>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</si>
  <si>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</si>
  <si>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</si>
  <si>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</si>
  <si>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</si>
  <si>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</si>
  <si>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</si>
  <si>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</si>
  <si>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</si>
  <si>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</si>
  <si>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</si>
  <si>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</si>
  <si>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</si>
  <si>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</si>
  <si>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</si>
  <si>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</si>
  <si>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</si>
  <si>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</si>
  <si>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</si>
  <si>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</si>
  <si>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</si>
  <si>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</si>
  <si>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</si>
  <si>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</si>
  <si>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</si>
  <si>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</si>
  <si>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</si>
  <si>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</si>
  <si>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</si>
  <si>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</si>
  <si>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</si>
  <si>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</si>
  <si>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</si>
  <si>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</si>
  <si>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</si>
  <si>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</si>
  <si>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</si>
  <si>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</si>
  <si>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</si>
  <si>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</si>
  <si>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</si>
  <si>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</si>
  <si>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</si>
  <si>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</si>
  <si>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</si>
  <si>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</si>
  <si>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</si>
  <si>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</si>
  <si>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</si>
  <si>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</si>
  <si>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</si>
  <si>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</si>
  <si>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</si>
  <si>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</si>
  <si>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</si>
  <si>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</si>
  <si>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</si>
  <si>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</si>
  <si>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</si>
  <si>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</si>
  <si>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</si>
  <si>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</si>
  <si>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</si>
  <si>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</si>
  <si>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</si>
  <si>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</si>
  <si>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</si>
  <si>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</si>
  <si>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</si>
  <si>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</si>
  <si>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</si>
  <si>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</si>
  <si>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</si>
  <si>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</si>
  <si>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</si>
  <si>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</si>
  <si>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</si>
  <si>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</si>
  <si>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</si>
  <si>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</si>
  <si>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</si>
  <si>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</si>
  <si>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</si>
  <si>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</si>
  <si>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</si>
  <si>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</si>
  <si>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</si>
  <si>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</si>
  <si>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</si>
  <si>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</si>
  <si>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</si>
  <si>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</si>
  <si>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</si>
  <si>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</si>
  <si>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</si>
  <si>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</si>
  <si>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</si>
  <si>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</si>
  <si>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</si>
  <si>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</si>
  <si>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</si>
  <si>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</si>
  <si>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</si>
  <si>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</si>
  <si>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</si>
  <si>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</si>
  <si>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</si>
  <si>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</si>
  <si>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</si>
  <si>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</si>
  <si>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</si>
  <si>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</si>
  <si>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</si>
  <si>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</si>
  <si>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</si>
  <si>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</si>
  <si>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</si>
  <si>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</si>
  <si>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</si>
  <si>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</si>
  <si>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</si>
  <si>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</si>
  <si>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</si>
  <si>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</si>
  <si>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</si>
  <si>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</si>
  <si>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</si>
  <si>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</si>
  <si>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</si>
  <si>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</si>
  <si>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</si>
  <si>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</si>
  <si>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</si>
  <si>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</si>
  <si>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</si>
  <si>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</si>
  <si>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</si>
  <si>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</si>
  <si>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</si>
  <si>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</si>
  <si>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</si>
  <si>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</si>
  <si>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</si>
  <si>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</si>
  <si>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</si>
  <si>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</si>
  <si>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</si>
  <si>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</si>
  <si>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</si>
  <si>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</si>
  <si>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</si>
  <si>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</si>
  <si>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</si>
  <si>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</si>
  <si>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</si>
  <si>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</si>
  <si>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</si>
  <si>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</si>
  <si>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</si>
  <si>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</si>
  <si>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</si>
  <si>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</si>
  <si>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</si>
  <si>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</si>
  <si>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</si>
  <si>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</si>
  <si>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</si>
  <si>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</si>
  <si>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</si>
  <si>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</si>
  <si>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</si>
  <si>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</si>
  <si>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</si>
  <si>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</si>
  <si>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</si>
  <si>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</si>
  <si>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</si>
  <si>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</si>
  <si>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</si>
  <si>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</si>
  <si>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</si>
  <si>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</si>
  <si>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</si>
  <si>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</si>
  <si>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</si>
  <si>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</si>
  <si>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</si>
  <si>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</si>
  <si>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</si>
  <si>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</si>
  <si>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</si>
  <si>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</si>
  <si>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</si>
  <si>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</si>
  <si>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</si>
  <si>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</si>
  <si>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</si>
  <si>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</si>
  <si>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</si>
  <si>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</si>
  <si>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</si>
  <si>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</si>
  <si>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</si>
  <si>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</si>
  <si>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</si>
  <si>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</si>
  <si>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</si>
  <si>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</si>
  <si>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</si>
  <si>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</si>
  <si>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</si>
  <si>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</si>
  <si>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</si>
  <si>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</si>
  <si>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</si>
  <si>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</si>
  <si>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</si>
  <si>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</si>
  <si>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</si>
  <si>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</si>
  <si>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</si>
  <si>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</si>
  <si>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</si>
  <si>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</si>
  <si>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</si>
  <si>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</si>
  <si>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</si>
  <si>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</si>
  <si>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</si>
  <si>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</si>
  <si>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</si>
  <si>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</si>
  <si>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</si>
  <si>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</si>
  <si>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</si>
  <si>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</si>
  <si>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</si>
  <si>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</si>
  <si>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</si>
  <si>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</si>
  <si>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</si>
  <si>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</si>
  <si>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</si>
  <si>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</si>
  <si>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</si>
  <si>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</si>
  <si>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</si>
  <si>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</si>
  <si>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</si>
  <si>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</si>
  <si>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</si>
  <si>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</si>
  <si>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</si>
  <si>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</si>
  <si>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</si>
  <si>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</si>
  <si>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</si>
  <si>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</si>
  <si>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</si>
  <si>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</si>
  <si>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</si>
  <si>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</si>
  <si>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</si>
  <si>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</si>
  <si>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</si>
  <si>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</si>
  <si>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</si>
  <si>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</si>
  <si>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</si>
  <si>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</si>
  <si>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</si>
  <si>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</si>
  <si>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</si>
  <si>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</si>
  <si>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</si>
  <si>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</si>
  <si>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</si>
  <si>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</si>
  <si>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</si>
  <si>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</si>
  <si>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</si>
  <si>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</si>
  <si>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</si>
  <si>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</si>
  <si>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</si>
  <si>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</si>
  <si>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</si>
  <si>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</si>
  <si>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</si>
  <si>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</si>
  <si>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</si>
  <si>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</si>
  <si>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</si>
  <si>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</si>
  <si>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</si>
  <si>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</si>
  <si>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</si>
  <si>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</si>
  <si>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</si>
  <si>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</si>
  <si>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</si>
  <si>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</si>
  <si>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</si>
  <si>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</si>
  <si>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</si>
  <si>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</si>
  <si>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</si>
  <si>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</si>
  <si>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</si>
  <si>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</si>
  <si>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</si>
  <si>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</si>
  <si>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</si>
  <si>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</si>
  <si>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</si>
  <si>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</si>
  <si>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</si>
  <si>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</si>
  <si>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</si>
  <si>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</si>
  <si>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</si>
  <si>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</si>
  <si>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</si>
  <si>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</si>
  <si>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</si>
  <si>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</si>
  <si>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</si>
  <si>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</si>
  <si>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</si>
  <si>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</si>
  <si>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</si>
  <si>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</si>
  <si>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</si>
  <si>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</si>
  <si>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</si>
  <si>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</si>
  <si>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</si>
  <si>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</si>
  <si>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</si>
  <si>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</si>
  <si>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</si>
  <si>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</si>
  <si>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</si>
  <si>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</si>
  <si>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</si>
  <si>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</si>
  <si>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</si>
  <si>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</si>
  <si>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</si>
  <si>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</si>
  <si>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</si>
  <si>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</si>
  <si>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</si>
  <si>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</si>
  <si>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</si>
  <si>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</si>
  <si>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</si>
  <si>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</si>
  <si>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</si>
  <si>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</si>
  <si>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</si>
  <si>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</si>
  <si>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</si>
  <si>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</si>
  <si>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</si>
  <si>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</si>
  <si>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</si>
  <si>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</si>
  <si>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</si>
  <si>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</si>
  <si>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</si>
  <si>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</si>
  <si>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</si>
  <si>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</si>
  <si>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</si>
  <si>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</si>
  <si>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</si>
  <si>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</si>
  <si>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</si>
  <si>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</si>
  <si>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</si>
  <si>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</si>
  <si>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</si>
  <si>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</si>
  <si>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</si>
  <si>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</si>
  <si>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</si>
  <si>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</si>
  <si>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</si>
  <si>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</si>
  <si>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</si>
  <si>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</si>
  <si>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</si>
  <si>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</si>
  <si>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</si>
  <si>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</si>
  <si>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</si>
  <si>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</si>
  <si>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</si>
  <si>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</si>
  <si>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</si>
  <si>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</si>
  <si>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</si>
  <si>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</si>
  <si>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</si>
  <si>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</si>
  <si>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</si>
  <si>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</si>
  <si>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</si>
  <si>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</si>
  <si>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</si>
  <si>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</si>
  <si>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</si>
  <si>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</si>
  <si>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</si>
  <si>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</si>
  <si>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</si>
  <si>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</si>
  <si>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</si>
  <si>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</si>
  <si>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</si>
  <si>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</si>
  <si>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</si>
  <si>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</si>
  <si>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</si>
  <si>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</si>
  <si>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</si>
  <si>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</si>
  <si>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</si>
  <si>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</si>
  <si>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</si>
  <si>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</si>
  <si>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</si>
  <si>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</si>
  <si>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</si>
  <si>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</si>
  <si>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</si>
  <si>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</si>
  <si>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</si>
  <si>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</si>
  <si>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</si>
  <si>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</si>
  <si>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</si>
  <si>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</si>
  <si>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</si>
  <si>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</si>
  <si>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</si>
  <si>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</si>
  <si>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</si>
  <si>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</si>
  <si>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</si>
  <si>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</si>
  <si>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</si>
  <si>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</si>
  <si>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</si>
  <si>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</si>
  <si>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</si>
  <si>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</si>
  <si>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</si>
  <si>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</si>
  <si>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</si>
  <si>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</si>
  <si>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</si>
  <si>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</si>
  <si>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</si>
  <si>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</si>
  <si>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</si>
  <si>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</si>
  <si>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</si>
  <si>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</si>
  <si>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</si>
  <si>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</si>
  <si>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</si>
  <si>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</si>
  <si>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</si>
  <si>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</si>
  <si>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</si>
  <si>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</si>
  <si>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</si>
  <si>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</si>
  <si>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</si>
  <si>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</si>
  <si>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</si>
  <si>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</si>
  <si>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</si>
  <si>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</si>
  <si>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</si>
  <si>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</si>
  <si>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</si>
  <si>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</si>
  <si>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</si>
  <si>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</si>
  <si>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</si>
  <si>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</si>
  <si>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</si>
  <si>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</si>
  <si>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</si>
  <si>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</si>
  <si>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</si>
  <si>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</si>
  <si>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</si>
  <si>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</si>
  <si>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</si>
  <si>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</si>
  <si>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</si>
  <si>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</si>
  <si>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</si>
  <si>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</si>
  <si>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</si>
  <si>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</si>
  <si>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</si>
  <si>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</si>
  <si>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</si>
  <si>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</si>
  <si>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</si>
  <si>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</si>
  <si>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</si>
  <si>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</si>
  <si>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</si>
  <si>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</si>
  <si>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</si>
  <si>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</si>
  <si>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</si>
  <si>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</si>
  <si>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</si>
  <si>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</si>
  <si>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</si>
  <si>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</si>
  <si>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</si>
  <si>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</si>
  <si>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</si>
  <si>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</si>
  <si>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</si>
  <si>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</si>
  <si>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</si>
  <si>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</si>
  <si>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</si>
  <si>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</si>
  <si>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</si>
  <si>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</si>
  <si>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</si>
  <si>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</si>
  <si>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</si>
  <si>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</si>
  <si>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</si>
  <si>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</si>
  <si>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</si>
  <si>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</si>
  <si>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</si>
  <si>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</si>
  <si>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</si>
  <si>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</si>
  <si>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</si>
  <si>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</si>
  <si>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</si>
  <si>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</si>
  <si>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</si>
  <si>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</si>
  <si>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</si>
  <si>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</si>
  <si>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</si>
  <si>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</si>
  <si>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</si>
  <si>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</si>
  <si>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</si>
  <si>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</si>
  <si>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</si>
  <si>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</si>
  <si>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</si>
  <si>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</si>
  <si>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</si>
  <si>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</si>
  <si>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</si>
  <si>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</si>
  <si>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</si>
  <si>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</si>
  <si>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</si>
  <si>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</si>
  <si>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</si>
  <si>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</si>
  <si>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</si>
  <si>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</si>
  <si>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</si>
  <si>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</si>
  <si>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</si>
  <si>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</si>
  <si>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</si>
  <si>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</si>
  <si>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</si>
  <si>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</si>
  <si>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</si>
  <si>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</si>
  <si>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</si>
  <si>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</si>
  <si>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</si>
  <si>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</si>
  <si>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</si>
  <si>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</si>
  <si>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</si>
  <si>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</si>
  <si>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</si>
  <si>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</si>
  <si>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</si>
  <si>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</si>
  <si>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</si>
  <si>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</si>
  <si>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</si>
  <si>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</si>
  <si>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</si>
  <si>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</si>
  <si>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</si>
  <si>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</si>
  <si>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</si>
  <si>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</si>
  <si>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</si>
  <si>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</si>
  <si>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</si>
  <si>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</si>
  <si>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</si>
  <si>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</si>
  <si>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</si>
  <si>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</si>
  <si>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</si>
  <si>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</si>
  <si>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</si>
  <si>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</si>
  <si>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</si>
  <si>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</si>
  <si>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</si>
  <si>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</si>
  <si>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</si>
  <si>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</si>
  <si>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</si>
  <si>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</si>
  <si>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</si>
  <si>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</si>
  <si>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</si>
  <si>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</si>
  <si>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</si>
  <si>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</si>
  <si>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</si>
  <si>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</si>
  <si>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</si>
  <si>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</si>
  <si>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</si>
  <si>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</si>
  <si>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</si>
  <si>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</si>
  <si>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</si>
  <si>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</si>
  <si>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</si>
  <si>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</si>
  <si>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</si>
  <si>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</si>
  <si>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</si>
  <si>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</si>
  <si>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</si>
  <si>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</si>
  <si>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</si>
  <si>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</si>
  <si>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</si>
  <si>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</si>
  <si>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</si>
  <si>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</si>
  <si>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</si>
  <si>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</si>
  <si>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</si>
  <si>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</si>
  <si>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</si>
  <si>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</si>
  <si>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</si>
  <si>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</si>
  <si>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</si>
  <si>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</si>
  <si>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</si>
  <si>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</si>
  <si>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</si>
  <si>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</si>
  <si>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</si>
  <si>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</si>
  <si>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</si>
  <si>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</si>
  <si>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</si>
  <si>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</si>
  <si>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</si>
  <si>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</si>
  <si>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</si>
  <si>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</si>
  <si>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</si>
  <si>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</si>
  <si>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</si>
  <si>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</si>
  <si>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</si>
  <si>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</si>
  <si>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</si>
  <si>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</si>
  <si>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</si>
  <si>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</si>
  <si>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</si>
  <si>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</si>
  <si>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</si>
  <si>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</si>
  <si>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</si>
  <si>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</si>
  <si>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</si>
  <si>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</si>
  <si>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</si>
  <si>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</si>
  <si>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</si>
  <si>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</si>
  <si>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</si>
  <si>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</si>
  <si>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</si>
  <si>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</si>
  <si>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</si>
  <si>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</si>
  <si>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</si>
  <si>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</si>
  <si>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</si>
  <si>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</si>
  <si>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</si>
  <si>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</si>
  <si>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</si>
  <si>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</si>
  <si>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</si>
  <si>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</si>
  <si>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</si>
  <si>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</si>
  <si>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</si>
  <si>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</si>
  <si>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</si>
  <si>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</si>
  <si>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</si>
  <si>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</si>
  <si>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</si>
  <si>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</si>
  <si>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</si>
  <si>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</si>
  <si>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</si>
  <si>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</si>
  <si>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</si>
  <si>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</si>
  <si>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</si>
  <si>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</si>
  <si>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</si>
  <si>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</si>
  <si>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</si>
  <si>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</si>
  <si>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</si>
  <si>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</si>
  <si>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</si>
  <si>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</si>
  <si>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</si>
  <si>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</si>
  <si>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</si>
  <si>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</si>
  <si>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</si>
  <si>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</si>
  <si>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</si>
  <si>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</si>
  <si>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</si>
  <si>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</si>
  <si>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</si>
  <si>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</si>
  <si>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</si>
  <si>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</si>
  <si>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</si>
  <si>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</si>
  <si>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</si>
  <si>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</si>
  <si>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</si>
  <si>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</si>
  <si>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</si>
  <si>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</si>
  <si>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</si>
  <si>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</si>
  <si>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</si>
  <si>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</si>
  <si>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</si>
  <si>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</si>
  <si>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</si>
  <si>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</si>
  <si>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</si>
  <si>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</si>
  <si>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</si>
  <si>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</si>
  <si>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</si>
  <si>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</si>
  <si>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</si>
  <si>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</si>
  <si>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</si>
  <si>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</si>
  <si>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</si>
  <si>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</si>
  <si>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</si>
  <si>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</si>
  <si>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</si>
  <si>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</si>
  <si>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</si>
  <si>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</si>
  <si>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</si>
  <si>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</si>
  <si>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</si>
  <si>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</si>
  <si>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</si>
  <si>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</si>
  <si>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</si>
  <si>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</si>
  <si>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</si>
  <si>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</si>
  <si>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</si>
  <si>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</si>
  <si>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</si>
  <si>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</si>
  <si>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</si>
  <si>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</si>
  <si>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</si>
  <si>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</si>
  <si>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</si>
  <si>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</si>
  <si>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</si>
  <si>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</si>
  <si>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</si>
  <si>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</si>
  <si>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</si>
  <si>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</si>
  <si>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</si>
  <si>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</si>
  <si>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</si>
  <si>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</si>
  <si>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</si>
  <si>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</si>
  <si>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</si>
  <si>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</si>
  <si>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</si>
  <si>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</si>
  <si>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</si>
  <si>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</si>
  <si>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</si>
  <si>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</si>
  <si>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</si>
  <si>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</si>
  <si>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</si>
  <si>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</si>
  <si>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</si>
  <si>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</si>
  <si>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</si>
  <si>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</si>
  <si>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</si>
  <si>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</si>
  <si>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</si>
  <si>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</si>
  <si>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</si>
  <si>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</si>
  <si>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</si>
  <si>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</si>
  <si>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</si>
  <si>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</si>
  <si>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</si>
  <si>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</si>
  <si>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</si>
  <si>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</si>
  <si>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</si>
  <si>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</si>
  <si>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</si>
  <si>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</si>
  <si>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</si>
  <si>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</si>
  <si>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</si>
  <si>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</si>
  <si>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</si>
  <si>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</si>
  <si>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</si>
  <si>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</si>
  <si>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</si>
  <si>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</si>
  <si>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</si>
  <si>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</si>
  <si>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</si>
  <si>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</si>
  <si>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</si>
  <si>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</si>
  <si>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</si>
  <si>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</si>
  <si>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</si>
  <si>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</si>
  <si>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</si>
  <si>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</si>
  <si>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</si>
  <si>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</si>
  <si>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</si>
  <si>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</si>
  <si>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</si>
  <si>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</si>
  <si>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</si>
  <si>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</si>
  <si>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</si>
  <si>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</si>
  <si>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</si>
  <si>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</si>
  <si>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</si>
  <si>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</si>
  <si>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</si>
  <si>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</si>
  <si>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</si>
  <si>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</si>
  <si>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</si>
  <si>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</si>
  <si>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</si>
  <si>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</si>
  <si>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</si>
  <si>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</si>
  <si>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</si>
  <si>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</si>
  <si>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</si>
  <si>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</si>
  <si>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</si>
  <si>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</si>
  <si>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</si>
  <si>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</si>
  <si>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</si>
  <si>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</si>
  <si>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</si>
  <si>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</si>
  <si>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</si>
  <si>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</si>
  <si>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</si>
  <si>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</si>
  <si>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</si>
  <si>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</si>
  <si>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</si>
  <si>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</si>
  <si>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</si>
  <si>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</si>
  <si>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</si>
  <si>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</si>
  <si>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</si>
  <si>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</si>
  <si>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</si>
  <si>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</si>
  <si>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</si>
  <si>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</si>
  <si>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</si>
  <si>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</si>
  <si>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</si>
  <si>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</si>
  <si>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</si>
  <si>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</si>
  <si>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</si>
  <si>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</si>
  <si>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</si>
  <si>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</si>
  <si>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</si>
  <si>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</si>
  <si>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</si>
  <si>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</si>
  <si>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</si>
  <si>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</si>
  <si>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</si>
  <si>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</si>
  <si>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</si>
  <si>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</si>
  <si>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</si>
  <si>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</si>
  <si>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</si>
  <si>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</si>
  <si>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</si>
  <si>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</si>
  <si>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</si>
  <si>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</si>
  <si>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</si>
  <si>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</si>
  <si>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</si>
  <si>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</si>
  <si>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</si>
  <si>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</si>
  <si>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</si>
  <si>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</si>
  <si>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</si>
  <si>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</si>
  <si>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</si>
  <si>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</si>
  <si>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</si>
  <si>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</si>
  <si>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</si>
  <si>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</si>
  <si>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</si>
  <si>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</si>
  <si>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</si>
  <si>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</si>
  <si>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</si>
  <si>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</si>
  <si>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</si>
  <si>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</si>
  <si>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</si>
  <si>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</si>
  <si>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</si>
  <si>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</si>
  <si>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</si>
  <si>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</si>
  <si>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</si>
  <si>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</si>
  <si>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</si>
  <si>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</si>
  <si>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</si>
  <si>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</si>
  <si>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</si>
  <si>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</si>
  <si>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</si>
  <si>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</si>
  <si>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</si>
  <si>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</si>
  <si>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</si>
  <si>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</si>
  <si>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</si>
  <si>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</si>
  <si>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</si>
  <si>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</si>
  <si>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</si>
  <si>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</si>
  <si>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</si>
  <si>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</si>
  <si>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</si>
  <si>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</si>
  <si>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</si>
  <si>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</si>
  <si>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</si>
  <si>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</si>
  <si>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</si>
  <si>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</si>
  <si>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</si>
  <si>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</si>
  <si>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</si>
  <si>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</si>
  <si>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</si>
  <si>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</si>
  <si>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</si>
  <si>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</si>
  <si>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</si>
  <si>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</si>
  <si>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</si>
  <si>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</si>
  <si>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</si>
  <si>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</si>
  <si>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</si>
  <si>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</si>
  <si>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</si>
  <si>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</si>
  <si>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</si>
  <si>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</si>
  <si>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</si>
  <si>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</si>
  <si>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</si>
  <si>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</si>
  <si>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</si>
  <si>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</si>
  <si>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</si>
  <si>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</si>
  <si>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</si>
  <si>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</si>
  <si>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</si>
  <si>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</si>
  <si>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</si>
  <si>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</si>
  <si>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</si>
  <si>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</si>
  <si>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</si>
  <si>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</si>
  <si>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</si>
  <si>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</si>
  <si>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</si>
  <si>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</si>
  <si>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</si>
  <si>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</si>
  <si>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</si>
  <si>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</si>
  <si>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</si>
  <si>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</si>
  <si>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</si>
  <si>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</si>
  <si>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</si>
  <si>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</si>
  <si>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</si>
  <si>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</si>
  <si>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</si>
  <si>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</si>
  <si>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</si>
  <si>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</si>
  <si>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</si>
  <si>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</si>
  <si>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</si>
  <si>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</si>
  <si>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</si>
  <si>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</si>
  <si>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</si>
  <si>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</si>
  <si>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</si>
  <si>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</si>
  <si>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</si>
  <si>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</si>
  <si>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</si>
  <si>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</si>
  <si>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</si>
  <si>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</si>
  <si>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</si>
  <si>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</si>
  <si>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</si>
  <si>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</si>
  <si>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</si>
  <si>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</si>
  <si>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</si>
  <si>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</si>
  <si>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</si>
  <si>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</si>
  <si>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</si>
  <si>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</si>
  <si>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</si>
  <si>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</si>
  <si>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</si>
  <si>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</si>
  <si>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</si>
  <si>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</si>
  <si>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</si>
  <si>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</si>
  <si>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</si>
  <si>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</si>
  <si>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</si>
  <si>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</si>
  <si>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</si>
  <si>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</si>
  <si>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</si>
  <si>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</si>
  <si>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</si>
  <si>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</si>
  <si>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</si>
  <si>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</si>
  <si>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</si>
  <si>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</si>
  <si>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</si>
  <si>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</si>
  <si>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</si>
  <si>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</si>
  <si>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</si>
  <si>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</si>
  <si>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</si>
  <si>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</si>
  <si>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</si>
  <si>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</si>
  <si>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</si>
  <si>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</si>
  <si>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</si>
  <si>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</si>
  <si>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</si>
  <si>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</si>
  <si>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</si>
  <si>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</si>
  <si>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</si>
  <si>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</si>
  <si>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</si>
  <si>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</si>
  <si>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</si>
  <si>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</si>
  <si>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</si>
  <si>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</si>
  <si>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</si>
  <si>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</si>
  <si>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</si>
  <si>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</si>
  <si>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</si>
  <si>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</si>
  <si>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</si>
  <si>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</si>
  <si>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</si>
  <si>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</si>
  <si>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</si>
  <si>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</si>
  <si>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</si>
  <si>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</si>
  <si>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</si>
  <si>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</si>
  <si>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</si>
  <si>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</si>
  <si>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</si>
  <si>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</si>
  <si>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</si>
  <si>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</si>
  <si>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</si>
  <si>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</si>
  <si>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</si>
  <si>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</si>
  <si>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</si>
  <si>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</si>
  <si>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</si>
  <si>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</si>
  <si>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</si>
  <si>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</si>
  <si>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</si>
  <si>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</si>
  <si>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</si>
  <si>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</si>
  <si>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</si>
  <si>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</si>
  <si>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</si>
  <si>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</si>
  <si>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</si>
  <si>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</si>
  <si>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</si>
  <si>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</si>
  <si>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</si>
  <si>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</si>
  <si>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</si>
  <si>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</si>
  <si>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</si>
  <si>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</si>
  <si>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</si>
  <si>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</si>
  <si>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</si>
  <si>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</si>
  <si>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</si>
  <si>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</si>
  <si>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</si>
  <si>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</si>
  <si>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</si>
  <si>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</si>
  <si>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</si>
  <si>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</si>
  <si>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</si>
  <si>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</si>
  <si>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</si>
  <si>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</si>
  <si>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</si>
  <si>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</si>
  <si>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</si>
  <si>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</si>
  <si>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</si>
  <si>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</si>
  <si>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</si>
  <si>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</si>
  <si>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</si>
  <si>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</si>
  <si>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</si>
  <si>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</si>
  <si>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</si>
  <si>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</si>
  <si>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</si>
  <si>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</si>
  <si>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</si>
  <si>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</si>
  <si>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</si>
  <si>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</si>
  <si>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</si>
  <si>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</si>
  <si>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</si>
  <si>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</si>
  <si>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</si>
  <si>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</si>
  <si>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</si>
  <si>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</si>
  <si>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</si>
  <si>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</si>
  <si>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</si>
  <si>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</si>
  <si>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</si>
  <si>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</si>
  <si>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</si>
  <si>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</si>
  <si>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</si>
  <si>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</si>
  <si>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</si>
  <si>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</si>
  <si>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</si>
  <si>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</si>
  <si>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</si>
  <si>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</si>
  <si>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</si>
  <si>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</si>
  <si>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</si>
  <si>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</si>
  <si>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</si>
  <si>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</si>
  <si>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</si>
  <si>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</si>
  <si>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</si>
  <si>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</si>
  <si>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</si>
  <si>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</si>
  <si>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</si>
  <si>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</si>
  <si>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</si>
  <si>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</si>
  <si>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</si>
  <si>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</si>
  <si>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</si>
  <si>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</si>
  <si>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</si>
  <si>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</si>
  <si>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</si>
  <si>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</si>
  <si>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</si>
  <si>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</si>
  <si>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</si>
  <si>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</si>
  <si>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</si>
  <si>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</si>
  <si>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</si>
  <si>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</si>
  <si>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</si>
  <si>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</si>
  <si>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</si>
  <si>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</si>
  <si>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</si>
  <si>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</si>
  <si>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</si>
  <si>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</si>
  <si>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</si>
  <si>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</si>
  <si>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</si>
  <si>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</si>
  <si>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</si>
  <si>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</si>
  <si>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</si>
  <si>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</si>
  <si>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</si>
  <si>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</si>
  <si>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</si>
  <si>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</si>
  <si>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</si>
  <si>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</si>
  <si>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</si>
  <si>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</si>
  <si>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</si>
  <si>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</si>
  <si>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</si>
  <si>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</si>
  <si>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</si>
  <si>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</si>
  <si>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</si>
  <si>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</si>
  <si>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</si>
  <si>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</si>
  <si>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</si>
  <si>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</si>
  <si>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</si>
  <si>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</si>
  <si>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</si>
  <si>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</si>
  <si>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</si>
  <si>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</si>
  <si>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</si>
  <si>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</si>
  <si>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</si>
  <si>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</si>
  <si>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</si>
  <si>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</si>
  <si>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</si>
  <si>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</si>
  <si>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</si>
  <si>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</si>
  <si>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</si>
  <si>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</si>
  <si>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</si>
  <si>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</si>
  <si>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</si>
  <si>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</si>
  <si>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</si>
  <si>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</si>
  <si>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</si>
  <si>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</si>
  <si>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</si>
  <si>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</si>
  <si>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</si>
  <si>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</si>
  <si>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</si>
  <si>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</si>
  <si>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</si>
  <si>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</si>
  <si>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</si>
  <si>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</si>
  <si>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</si>
  <si>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</si>
  <si>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</si>
  <si>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</si>
  <si>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</si>
  <si>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</si>
  <si>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</si>
  <si>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</si>
  <si>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</si>
  <si>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</si>
  <si>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</si>
  <si>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</si>
  <si>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</si>
  <si>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</si>
  <si>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</si>
  <si>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</si>
  <si>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</si>
  <si>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</si>
  <si>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</si>
  <si>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</si>
  <si>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</si>
  <si>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</si>
  <si>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</si>
  <si>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</si>
  <si>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</si>
  <si>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</si>
  <si>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</si>
  <si>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</si>
  <si>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</si>
  <si>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</si>
  <si>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</si>
  <si>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</si>
  <si>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</si>
  <si>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</si>
  <si>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</si>
  <si>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</si>
  <si>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</si>
  <si>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</si>
  <si>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</si>
  <si>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</si>
  <si>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</si>
  <si>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</si>
  <si>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</si>
  <si>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</si>
  <si>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</si>
  <si>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</si>
  <si>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</si>
  <si>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</si>
  <si>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</si>
  <si>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</si>
  <si>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</si>
  <si>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</si>
  <si>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</si>
  <si>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</si>
  <si>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</si>
  <si>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</si>
  <si>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</si>
  <si>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</si>
  <si>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</si>
  <si>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</si>
  <si>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</si>
  <si>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</si>
  <si>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</si>
  <si>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</si>
  <si>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</si>
  <si>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</si>
  <si>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</si>
  <si>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</si>
  <si>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</si>
  <si>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</si>
  <si>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</si>
  <si>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</si>
  <si>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</si>
  <si>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</si>
  <si>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</si>
  <si>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</si>
  <si>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</si>
  <si>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</si>
  <si>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</si>
  <si>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</si>
  <si>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</si>
  <si>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</si>
  <si>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</si>
  <si>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</si>
  <si>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</si>
  <si>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</si>
  <si>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</si>
  <si>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</si>
  <si>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</si>
  <si>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</si>
  <si>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</si>
  <si>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</si>
  <si>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</si>
  <si>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</si>
  <si>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</si>
  <si>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</si>
  <si>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</si>
  <si>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</si>
  <si>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</si>
  <si>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</si>
  <si>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</si>
  <si>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</si>
  <si>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</si>
  <si>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</si>
  <si>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</si>
  <si>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</si>
  <si>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</si>
  <si>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</si>
  <si>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</si>
  <si>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</si>
  <si>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</si>
  <si>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</si>
  <si>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</si>
  <si>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</si>
  <si>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</si>
  <si>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</si>
  <si>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</si>
  <si>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</si>
  <si>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</si>
  <si>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</si>
  <si>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</si>
  <si>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</si>
  <si>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</si>
  <si>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</si>
  <si>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</si>
  <si>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</si>
  <si>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</si>
  <si>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</si>
  <si>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</si>
  <si>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</si>
  <si>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</si>
  <si>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</si>
  <si>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</si>
  <si>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</si>
  <si>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</si>
  <si>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</si>
  <si>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</si>
  <si>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</si>
  <si>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</si>
  <si>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</si>
  <si>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</si>
  <si>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</si>
  <si>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</si>
  <si>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</si>
  <si>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</si>
  <si>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</si>
  <si>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</si>
  <si>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</si>
  <si>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</si>
  <si>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</si>
  <si>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</si>
  <si>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</si>
  <si>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</si>
  <si>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</si>
  <si>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</si>
  <si>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</si>
  <si>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</si>
  <si>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</si>
  <si>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</si>
  <si>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</si>
  <si>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</si>
  <si>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</si>
  <si>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</si>
  <si>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</si>
  <si>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</si>
  <si>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</si>
  <si>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</si>
  <si>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</si>
  <si>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</si>
  <si>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</si>
  <si>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</si>
  <si>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</si>
  <si>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</si>
  <si>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</si>
  <si>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</si>
  <si>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</si>
  <si>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</si>
  <si>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</si>
  <si>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</si>
  <si>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</si>
  <si>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</si>
  <si>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</si>
  <si>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</si>
  <si>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</si>
  <si>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</si>
  <si>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</si>
  <si>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</si>
  <si>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</si>
  <si>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</si>
  <si>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</si>
  <si>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</si>
  <si>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</si>
  <si>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</si>
  <si>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</si>
  <si>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</si>
  <si>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</si>
  <si>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</si>
  <si>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</si>
  <si>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</si>
  <si>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</si>
  <si>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</si>
  <si>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</si>
  <si>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</si>
  <si>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</si>
  <si>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</si>
  <si>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</si>
  <si>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</si>
  <si>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</si>
  <si>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</si>
  <si>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</si>
  <si>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</si>
  <si>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</si>
  <si>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</si>
  <si>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</si>
  <si>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</si>
  <si>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</si>
  <si>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</si>
  <si>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</si>
  <si>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</si>
  <si>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</si>
  <si>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</si>
  <si>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</si>
  <si>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</si>
  <si>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</si>
  <si>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</si>
  <si>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</si>
  <si>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</si>
  <si>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</si>
  <si>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</si>
  <si>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</si>
  <si>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</si>
  <si>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</si>
  <si>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</si>
  <si>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</si>
  <si>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</si>
  <si>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</si>
  <si>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</si>
  <si>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</si>
  <si>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</si>
  <si>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</si>
  <si>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</si>
  <si>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</si>
  <si>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</si>
  <si>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</si>
  <si>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</si>
  <si>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</si>
  <si>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</si>
  <si>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</si>
  <si>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</si>
  <si>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</si>
  <si>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</si>
  <si>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</si>
  <si>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</si>
  <si>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</si>
  <si>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</si>
  <si>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</si>
  <si>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</si>
  <si>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</si>
  <si>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</si>
  <si>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</si>
  <si>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</si>
  <si>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</si>
  <si>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</si>
  <si>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</si>
  <si>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</si>
  <si>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</si>
  <si>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</si>
  <si>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</si>
  <si>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</si>
  <si>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</si>
  <si>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</si>
  <si>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</si>
  <si>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</si>
  <si>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</si>
  <si>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</si>
  <si>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</si>
  <si>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</si>
  <si>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</si>
  <si>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</si>
  <si>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</si>
  <si>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</si>
  <si>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</si>
  <si>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</si>
  <si>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</si>
  <si>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</si>
  <si>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</si>
  <si>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</si>
  <si>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</si>
  <si>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</si>
  <si>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</si>
  <si>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</si>
  <si>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</si>
  <si>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</si>
  <si>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</si>
  <si>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</si>
  <si>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</si>
  <si>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</si>
  <si>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</si>
  <si>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</si>
  <si>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</si>
  <si>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</si>
  <si>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</si>
  <si>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</si>
  <si>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</si>
  <si>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</si>
  <si>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</si>
  <si>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</si>
  <si>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</si>
  <si>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</si>
  <si>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</si>
  <si>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</si>
  <si>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</si>
  <si>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</si>
  <si>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</si>
  <si>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</si>
  <si>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</si>
  <si>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</si>
  <si>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</si>
  <si>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</si>
  <si>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</si>
  <si>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</si>
  <si>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</si>
  <si>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</si>
  <si>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</si>
  <si>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</si>
  <si>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</si>
  <si>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</si>
  <si>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</si>
  <si>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</si>
  <si>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</si>
  <si>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</si>
  <si>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</si>
  <si>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</si>
  <si>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</si>
  <si>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</si>
  <si>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</si>
  <si>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</si>
  <si>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</si>
  <si>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</si>
  <si>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</si>
  <si>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</si>
  <si>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</si>
  <si>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</si>
  <si>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</si>
  <si>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</si>
  <si>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</si>
  <si>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</si>
  <si>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</si>
  <si>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</si>
  <si>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</si>
  <si>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</si>
  <si>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</si>
  <si>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</si>
  <si>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</si>
  <si>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</si>
  <si>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</si>
  <si>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</si>
  <si>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</si>
  <si>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</si>
  <si>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</si>
  <si>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</si>
  <si>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</si>
  <si>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</si>
  <si>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</si>
  <si>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</si>
  <si>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</si>
  <si>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</si>
  <si>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</si>
  <si>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</si>
  <si>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</si>
  <si>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</si>
  <si>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</si>
  <si>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</si>
  <si>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</si>
  <si>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</si>
  <si>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</si>
  <si>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</si>
  <si>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</si>
  <si>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</si>
  <si>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</si>
  <si>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</si>
  <si>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</si>
  <si>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</si>
  <si>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</si>
  <si>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</si>
  <si>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</si>
  <si>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</si>
  <si>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</si>
  <si>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</si>
  <si>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</si>
  <si>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</si>
  <si>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</si>
  <si>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</si>
  <si>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</si>
  <si>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</si>
  <si>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</si>
  <si>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</si>
  <si>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</si>
  <si>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</si>
  <si>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</si>
  <si>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</si>
  <si>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</si>
  <si>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</si>
  <si>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</si>
  <si>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</si>
  <si>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</si>
  <si>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</si>
  <si>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</si>
  <si>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</si>
  <si>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</si>
  <si>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</si>
  <si>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</si>
  <si>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</si>
  <si>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</si>
  <si>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</si>
  <si>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</si>
  <si>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</si>
  <si>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</si>
  <si>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</si>
  <si>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</si>
  <si>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</si>
  <si>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</si>
  <si>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</si>
  <si>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</si>
  <si>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</si>
  <si>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</si>
  <si>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</si>
  <si>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</si>
  <si>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</si>
  <si>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</si>
  <si>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</si>
  <si>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</si>
  <si>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</si>
  <si>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</si>
  <si>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</si>
  <si>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</si>
  <si>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</si>
  <si>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</si>
  <si>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</si>
  <si>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</si>
  <si>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</si>
  <si>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</si>
  <si>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</si>
  <si>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</si>
  <si>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</si>
  <si>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</si>
  <si>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</si>
  <si>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</si>
  <si>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</si>
  <si>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</si>
  <si>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</si>
  <si>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</si>
  <si>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</si>
  <si>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</si>
  <si>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</si>
  <si>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</si>
  <si>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</si>
  <si>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</si>
  <si>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</si>
  <si>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</si>
  <si>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</si>
  <si>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</si>
  <si>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</si>
  <si>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</si>
  <si>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</si>
  <si>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</si>
  <si>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</si>
  <si>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</si>
  <si>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</si>
  <si>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</si>
  <si>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</si>
  <si>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</si>
  <si>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</si>
  <si>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</si>
  <si>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</si>
  <si>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</si>
  <si>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</si>
  <si>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</si>
  <si>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</si>
  <si>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</si>
  <si>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</si>
  <si>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</si>
  <si>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</si>
  <si>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</si>
  <si>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</si>
  <si>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</si>
  <si>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</si>
  <si>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</si>
  <si>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</si>
  <si>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</si>
  <si>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</si>
  <si>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</si>
  <si>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</si>
  <si>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</si>
  <si>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</si>
  <si>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</si>
  <si>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</si>
  <si>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</si>
  <si>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</si>
  <si>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</si>
  <si>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</si>
  <si>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</si>
  <si>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</si>
  <si>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</si>
  <si>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</si>
  <si>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</si>
  <si>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</si>
  <si>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</si>
  <si>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</si>
  <si>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</si>
  <si>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</si>
  <si>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</si>
  <si>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</si>
  <si>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</si>
  <si>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</si>
  <si>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</si>
  <si>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</si>
  <si>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</si>
  <si>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</si>
  <si>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</si>
  <si>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</si>
  <si>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</si>
  <si>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</si>
  <si>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</si>
  <si>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</si>
  <si>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</si>
  <si>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</si>
  <si>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</si>
  <si>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</si>
  <si>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</si>
  <si>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</si>
  <si>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</si>
  <si>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</si>
  <si>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</si>
  <si>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</si>
  <si>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</si>
  <si>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</si>
  <si>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</si>
  <si>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</si>
  <si>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</si>
  <si>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</si>
  <si>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</si>
  <si>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</si>
  <si>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</si>
  <si>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</si>
  <si>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</si>
  <si>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</si>
  <si>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</si>
  <si>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</si>
  <si>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</si>
  <si>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</si>
  <si>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</si>
  <si>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</si>
  <si>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</si>
  <si>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</si>
  <si>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</si>
  <si>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</si>
  <si>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</si>
  <si>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</si>
  <si>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</si>
  <si>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</si>
  <si>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</si>
  <si>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</si>
  <si>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</si>
  <si>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</si>
  <si>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</si>
  <si>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</si>
  <si>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</si>
  <si>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</si>
  <si>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</si>
  <si>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</si>
  <si>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</si>
  <si>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</si>
  <si>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</si>
  <si>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</si>
  <si>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</si>
  <si>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</si>
  <si>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</si>
  <si>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</si>
  <si>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</si>
  <si>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</si>
  <si>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</si>
  <si>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</si>
  <si>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</si>
  <si>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</si>
  <si>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</si>
  <si>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</si>
  <si>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</si>
  <si>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</si>
  <si>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</si>
  <si>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</si>
  <si>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</si>
  <si>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</si>
  <si>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</si>
  <si>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</si>
  <si>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</si>
  <si>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</si>
  <si>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</si>
  <si>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</si>
  <si>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</si>
  <si>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</si>
  <si>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</si>
  <si>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</si>
  <si>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</si>
  <si>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</si>
  <si>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</si>
  <si>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</si>
  <si>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</si>
  <si>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</si>
  <si>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</si>
  <si>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</si>
  <si>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</si>
  <si>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</si>
  <si>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</si>
  <si>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</si>
  <si>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</si>
  <si>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</si>
  <si>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</si>
  <si>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</si>
  <si>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</si>
  <si>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</si>
  <si>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</si>
  <si>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</si>
  <si>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</si>
  <si>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</si>
  <si>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</si>
  <si>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</si>
  <si>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</si>
  <si>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</si>
  <si>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</si>
  <si>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</si>
  <si>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</si>
  <si>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</si>
  <si>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</si>
  <si>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</si>
  <si>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</si>
  <si>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</si>
  <si>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</si>
  <si>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</si>
  <si>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</si>
  <si>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</si>
  <si>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</si>
  <si>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</si>
  <si>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</si>
  <si>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</si>
  <si>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</si>
  <si>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</si>
  <si>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</si>
  <si>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</si>
  <si>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</si>
  <si>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</si>
  <si>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</si>
  <si>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</si>
  <si>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</si>
  <si>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</si>
  <si>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</si>
  <si>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</si>
  <si>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</si>
  <si>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</si>
  <si>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</si>
  <si>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</si>
  <si>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</si>
  <si>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</si>
  <si>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</si>
  <si>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</si>
  <si>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</si>
  <si>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</si>
  <si>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</si>
  <si>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</si>
  <si>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</si>
  <si>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</si>
  <si>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</si>
  <si>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</si>
  <si>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</si>
  <si>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</si>
  <si>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</si>
  <si>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</si>
  <si>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</si>
  <si>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</si>
  <si>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</si>
  <si>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</si>
  <si>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</si>
  <si>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</si>
  <si>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</si>
  <si>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</si>
  <si>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</si>
  <si>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</si>
  <si>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</si>
  <si>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</si>
  <si>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</si>
  <si>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</si>
  <si>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</si>
  <si>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</si>
  <si>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</si>
  <si>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</si>
  <si>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</si>
  <si>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</si>
  <si>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</si>
  <si>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</si>
  <si>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</si>
  <si>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</si>
  <si>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</si>
  <si>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</si>
  <si>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</si>
  <si>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</si>
  <si>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</si>
  <si>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</si>
  <si>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</si>
  <si>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</si>
  <si>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</si>
  <si>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</si>
  <si>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</si>
  <si>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</si>
  <si>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</si>
  <si>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</si>
  <si>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</si>
  <si>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</si>
  <si>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</si>
  <si>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</si>
  <si>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</si>
  <si>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</si>
  <si>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</si>
  <si>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</si>
  <si>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</si>
  <si>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</si>
  <si>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</si>
  <si>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</si>
  <si>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</si>
  <si>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</si>
  <si>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</si>
  <si>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</si>
  <si>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</si>
  <si>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</si>
  <si>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</si>
  <si>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</si>
  <si>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</si>
  <si>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</si>
  <si>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</si>
  <si>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</si>
  <si>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</si>
  <si>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</si>
  <si>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</si>
  <si>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</si>
  <si>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</si>
  <si>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</si>
  <si>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</si>
  <si>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</si>
  <si>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</si>
  <si>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</si>
  <si>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</si>
  <si>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</si>
  <si>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</si>
  <si>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</si>
  <si>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</si>
  <si>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</si>
  <si>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</si>
  <si>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</si>
  <si>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</si>
  <si>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</si>
  <si>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</si>
  <si>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</si>
  <si>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</si>
  <si>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</si>
  <si>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</si>
  <si>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</si>
  <si>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</si>
  <si>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</si>
  <si>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</si>
  <si>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</si>
  <si>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</si>
  <si>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</si>
  <si>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</si>
  <si>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</si>
  <si>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</si>
  <si>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</si>
  <si>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</si>
  <si>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</si>
  <si>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</si>
  <si>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</si>
  <si>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</si>
  <si>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</si>
  <si>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</si>
  <si>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</si>
  <si>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</si>
  <si>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</si>
  <si>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</si>
  <si>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</si>
  <si>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</si>
  <si>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</si>
  <si>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</si>
  <si>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</si>
  <si>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</si>
  <si>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</si>
  <si>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</si>
  <si>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</si>
  <si>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</si>
  <si>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</si>
  <si>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</si>
  <si>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</si>
  <si>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</si>
  <si>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</si>
  <si>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</si>
  <si>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</si>
  <si>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</si>
  <si>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</si>
  <si>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</si>
  <si>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</si>
  <si>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</si>
  <si>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</si>
  <si>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</si>
  <si>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</si>
  <si>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</si>
  <si>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</si>
  <si>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</si>
  <si>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</si>
  <si>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</si>
  <si>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</si>
  <si>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</si>
  <si>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</si>
  <si>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</si>
  <si>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</si>
  <si>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</si>
  <si>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</si>
  <si>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</si>
  <si>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</si>
  <si>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</si>
  <si>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</si>
  <si>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</si>
  <si>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</si>
  <si>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</si>
  <si>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</si>
  <si>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</si>
  <si>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</si>
  <si>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</si>
  <si>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</si>
  <si>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</si>
  <si>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</si>
  <si>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</si>
  <si>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</si>
  <si>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</si>
  <si>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</si>
  <si>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</si>
  <si>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</si>
  <si>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</si>
  <si>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</si>
  <si>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</si>
  <si>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</si>
  <si>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</si>
  <si>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</si>
  <si>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</si>
  <si>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</si>
  <si>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</si>
  <si>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</si>
  <si>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</si>
  <si>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</si>
  <si>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</si>
  <si>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</si>
  <si>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</si>
  <si>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</si>
  <si>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</si>
  <si>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</si>
  <si>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</si>
  <si>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</si>
  <si>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</si>
  <si>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</si>
  <si>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</si>
  <si>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</si>
  <si>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</si>
  <si>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</si>
  <si>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</si>
  <si>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</si>
  <si>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</si>
  <si>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</si>
  <si>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</si>
  <si>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</si>
  <si>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</si>
  <si>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</si>
  <si>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</si>
  <si>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</si>
  <si>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</si>
  <si>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</si>
  <si>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</si>
  <si>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</si>
  <si>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</si>
  <si>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</si>
  <si>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</si>
  <si>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</si>
  <si>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</si>
  <si>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</si>
  <si>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</si>
  <si>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</si>
  <si>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</si>
  <si>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</si>
  <si>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</si>
  <si>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</si>
  <si>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</si>
  <si>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</si>
  <si>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</si>
  <si>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</si>
  <si>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</si>
  <si>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</si>
  <si>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</si>
  <si>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</si>
  <si>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</si>
  <si>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</si>
  <si>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</si>
  <si>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</si>
  <si>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</si>
  <si>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</si>
  <si>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</si>
  <si>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</si>
  <si>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</si>
  <si>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</si>
  <si>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</si>
  <si>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</si>
  <si>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</si>
  <si>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</si>
  <si>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</si>
  <si>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</si>
  <si>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</si>
  <si>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</si>
  <si>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</si>
  <si>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</si>
  <si>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</si>
  <si>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</si>
  <si>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</si>
  <si>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</si>
  <si>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</si>
  <si>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</si>
  <si>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</si>
  <si>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</si>
  <si>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</si>
  <si>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</si>
  <si>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</si>
  <si>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</si>
  <si>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</si>
  <si>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</si>
  <si>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</si>
  <si>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</si>
  <si>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</si>
  <si>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</si>
  <si>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</si>
  <si>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</si>
  <si>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</si>
  <si>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</si>
  <si>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</si>
  <si>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</si>
  <si>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</si>
  <si>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</si>
  <si>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</si>
  <si>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</si>
  <si>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</si>
  <si>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</si>
  <si>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</si>
  <si>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</si>
  <si>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</si>
  <si>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</si>
  <si>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</si>
  <si>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</si>
  <si>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</si>
  <si>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</si>
  <si>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</si>
  <si>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</si>
  <si>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</si>
  <si>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</si>
  <si>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</si>
  <si>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</si>
  <si>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</si>
  <si>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</si>
  <si>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</si>
  <si>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</si>
  <si>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</si>
  <si>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</si>
  <si>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</si>
  <si>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</si>
  <si>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</si>
  <si>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</si>
  <si>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</si>
  <si>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</si>
  <si>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</si>
  <si>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</si>
  <si>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</si>
  <si>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</si>
  <si>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</si>
  <si>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</si>
  <si>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</si>
  <si>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</si>
  <si>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</si>
  <si>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</si>
  <si>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</si>
  <si>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</si>
  <si>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</si>
  <si>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</si>
  <si>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</si>
  <si>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</si>
  <si>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</si>
  <si>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</si>
  <si>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</si>
  <si>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</si>
  <si>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</si>
  <si>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</si>
  <si>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</si>
  <si>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</si>
  <si>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</si>
  <si>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</si>
  <si>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</si>
  <si>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</si>
  <si>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</si>
  <si>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</si>
  <si>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</si>
  <si>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</si>
  <si>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</si>
  <si>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</si>
  <si>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</si>
  <si>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</si>
  <si>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</si>
  <si>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</si>
  <si>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</si>
  <si>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</si>
  <si>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</si>
  <si>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</si>
  <si>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</si>
  <si>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</si>
  <si>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</si>
  <si>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</si>
  <si>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</si>
  <si>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</si>
  <si>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</si>
  <si>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</si>
  <si>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</si>
  <si>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</si>
  <si>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</si>
  <si>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</si>
  <si>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</si>
  <si>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</si>
  <si>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</si>
  <si>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</si>
  <si>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</si>
  <si>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</si>
  <si>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</si>
  <si>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</si>
  <si>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</si>
  <si>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</si>
  <si>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</si>
  <si>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</si>
  <si>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</si>
  <si>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</si>
  <si>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</si>
  <si>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</si>
  <si>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</si>
  <si>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</si>
  <si>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</si>
  <si>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</si>
  <si>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</si>
  <si>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</si>
  <si>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</si>
  <si>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</si>
  <si>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</si>
  <si>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</si>
  <si>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</si>
  <si>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</si>
  <si>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</si>
  <si>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</si>
  <si>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</si>
  <si>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</si>
  <si>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</si>
  <si>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</si>
  <si>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</si>
  <si>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</si>
  <si>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</si>
  <si>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</si>
  <si>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</si>
  <si>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</si>
  <si>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</si>
  <si>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</si>
  <si>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</si>
  <si>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</si>
  <si>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</si>
  <si>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</si>
  <si>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</si>
  <si>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</si>
  <si>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</si>
  <si>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</si>
  <si>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</si>
  <si>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</si>
  <si>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</si>
  <si>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</si>
  <si>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</si>
  <si>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</si>
  <si>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</si>
  <si>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</si>
  <si>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</si>
  <si>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</si>
  <si>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</si>
  <si>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</si>
  <si>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</si>
  <si>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</si>
  <si>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</si>
  <si>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</si>
  <si>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</si>
  <si>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</si>
  <si>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</si>
  <si>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</si>
  <si>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</si>
  <si>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</si>
  <si>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</si>
  <si>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</si>
  <si>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</si>
  <si>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</si>
  <si>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</si>
  <si>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</si>
  <si>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</si>
  <si>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</si>
  <si>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</si>
  <si>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</si>
  <si>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</si>
  <si>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</si>
  <si>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</si>
  <si>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</si>
  <si>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</si>
  <si>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</si>
  <si>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</si>
  <si>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</si>
  <si>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</si>
  <si>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</si>
  <si>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</si>
  <si>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</si>
  <si>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</si>
  <si>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</si>
  <si>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</si>
  <si>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</si>
  <si>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</si>
  <si>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</si>
  <si>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</si>
  <si>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</si>
  <si>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</si>
  <si>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</si>
  <si>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</si>
  <si>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</si>
  <si>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</si>
  <si>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</si>
  <si>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</si>
  <si>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</si>
  <si>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</si>
  <si>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</si>
  <si>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</si>
  <si>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</si>
  <si>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</si>
  <si>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</si>
  <si>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</si>
  <si>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</si>
  <si>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</si>
  <si>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</si>
  <si>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</si>
  <si>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</si>
  <si>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</si>
  <si>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</si>
  <si>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</si>
  <si>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</si>
  <si>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</si>
  <si>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</si>
  <si>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</si>
  <si>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</si>
  <si>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</si>
  <si>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</si>
  <si>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</si>
  <si>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</si>
  <si>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</si>
  <si>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</si>
  <si>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</si>
  <si>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</si>
  <si>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</si>
  <si>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</si>
  <si>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</si>
  <si>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</si>
  <si>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</si>
  <si>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</si>
  <si>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</si>
  <si>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</si>
  <si>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</si>
  <si>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</si>
  <si>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</si>
  <si>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</si>
  <si>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</si>
  <si>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</si>
  <si>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</si>
  <si>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</si>
  <si>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</si>
  <si>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</si>
  <si>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</si>
  <si>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</si>
  <si>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</si>
  <si>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</si>
  <si>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</si>
  <si>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</si>
  <si>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</si>
  <si>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</si>
  <si>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</si>
  <si>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</si>
  <si>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</si>
  <si>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</si>
  <si>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</si>
  <si>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</si>
  <si>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</si>
  <si>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</si>
  <si>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</si>
  <si>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</si>
  <si>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</si>
  <si>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</si>
  <si>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</si>
  <si>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</si>
  <si>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</si>
  <si>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</si>
  <si>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</si>
  <si>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</si>
  <si>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</si>
  <si>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</si>
  <si>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</si>
  <si>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</si>
  <si>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</si>
  <si>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</si>
  <si>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</si>
  <si>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</si>
  <si>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</si>
  <si>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</si>
  <si>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</si>
  <si>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</si>
  <si>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</si>
  <si>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</si>
  <si>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</si>
  <si>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</si>
  <si>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</si>
  <si>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</si>
  <si>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</si>
  <si>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</si>
  <si>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</si>
  <si>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</si>
  <si>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</si>
  <si>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</si>
  <si>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</si>
  <si>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</si>
  <si>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</si>
  <si>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</si>
  <si>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</si>
  <si>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</si>
  <si>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</si>
  <si>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</si>
  <si>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</si>
  <si>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</si>
  <si>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</si>
  <si>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</si>
  <si>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</si>
  <si>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</si>
  <si>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</si>
  <si>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</si>
  <si>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</si>
  <si>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</si>
  <si>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</si>
  <si>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</si>
  <si>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</si>
  <si>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</si>
  <si>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</si>
  <si>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</si>
  <si>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</si>
  <si>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</si>
  <si>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</si>
  <si>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</si>
  <si>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</si>
  <si>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</si>
  <si>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</si>
  <si>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</si>
  <si>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</si>
  <si>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</si>
  <si>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</si>
  <si>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</si>
  <si>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</si>
  <si>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</si>
  <si>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</si>
  <si>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</si>
  <si>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</si>
  <si>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</si>
  <si>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</si>
  <si>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</si>
  <si>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</si>
  <si>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</si>
  <si>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</si>
  <si>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</si>
  <si>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</si>
  <si>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</si>
  <si>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</si>
  <si>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</si>
  <si>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</si>
  <si>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</si>
  <si>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</si>
  <si>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</si>
  <si>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</si>
  <si>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</si>
  <si>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</si>
  <si>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</si>
  <si>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</si>
  <si>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</si>
  <si>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</si>
  <si>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</si>
  <si>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</si>
  <si>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</si>
  <si>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</si>
  <si>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</si>
  <si>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</si>
  <si>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</si>
  <si>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</si>
  <si>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</si>
  <si>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</si>
  <si>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</si>
  <si>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</si>
  <si>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</si>
  <si>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</si>
  <si>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</si>
  <si>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</si>
  <si>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</si>
  <si>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</si>
  <si>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</si>
  <si>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</si>
  <si>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</si>
  <si>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</si>
  <si>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</si>
  <si>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</si>
  <si>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</si>
  <si>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</si>
  <si>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</si>
  <si>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</si>
  <si>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</si>
  <si>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</si>
  <si>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</si>
  <si>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</si>
  <si>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</si>
  <si>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</si>
  <si>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</si>
  <si>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</si>
  <si>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</si>
  <si>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</si>
  <si>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</si>
  <si>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</si>
  <si>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</si>
  <si>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</si>
  <si>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</si>
  <si>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</si>
  <si>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</si>
  <si>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</si>
  <si>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</si>
  <si>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</si>
  <si>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</si>
  <si>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</si>
  <si>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</si>
  <si>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</si>
  <si>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</si>
  <si>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</si>
  <si>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</si>
  <si>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</si>
  <si>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</si>
  <si>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</si>
  <si>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</si>
  <si>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</si>
  <si>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</si>
  <si>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</si>
  <si>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</si>
  <si>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</si>
  <si>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</si>
  <si>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</si>
  <si>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</si>
  <si>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</si>
  <si>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</si>
  <si>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</si>
  <si>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</si>
  <si>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</si>
  <si>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</si>
  <si>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</si>
  <si>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</si>
  <si>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</si>
  <si>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</si>
  <si>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</si>
  <si>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</si>
  <si>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</si>
  <si>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</si>
  <si>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</si>
  <si>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</si>
  <si>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</si>
  <si>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</si>
  <si>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</si>
  <si>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</si>
  <si>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</si>
  <si>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</si>
  <si>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</si>
  <si>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</si>
  <si>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</si>
  <si>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</si>
  <si>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</si>
  <si>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</si>
  <si>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</si>
  <si>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</si>
  <si>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</si>
  <si>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</si>
  <si>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</si>
  <si>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</si>
  <si>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</si>
  <si>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</si>
  <si>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</si>
  <si>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</si>
  <si>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</si>
  <si>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</si>
  <si>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</si>
  <si>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</si>
  <si>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</si>
  <si>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</si>
  <si>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</si>
  <si>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</si>
  <si>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</si>
  <si>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</si>
  <si>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</si>
  <si>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</si>
  <si>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</si>
  <si>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</si>
  <si>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</si>
  <si>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</si>
  <si>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</si>
  <si>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</si>
  <si>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</si>
  <si>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</si>
  <si>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</si>
  <si>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</si>
  <si>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</si>
  <si>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</si>
  <si>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</si>
  <si>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</si>
  <si>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</si>
  <si>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</si>
  <si>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</si>
  <si>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</si>
  <si>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</si>
  <si>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</si>
  <si>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</si>
  <si>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</si>
  <si>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</si>
  <si>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</si>
  <si>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</si>
  <si>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</si>
  <si>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</si>
  <si>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</si>
  <si>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</si>
  <si>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</si>
  <si>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</si>
  <si>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</si>
  <si>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</si>
  <si>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</si>
  <si>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</si>
  <si>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</si>
  <si>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</si>
  <si>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</si>
  <si>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</si>
  <si>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</si>
  <si>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</si>
  <si>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</si>
  <si>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</si>
  <si>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</si>
  <si>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</si>
  <si>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</si>
  <si>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</si>
  <si>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</si>
  <si>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</si>
  <si>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</si>
  <si>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</si>
  <si>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</si>
  <si>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</si>
  <si>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</si>
  <si>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</si>
  <si>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</si>
  <si>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</si>
  <si>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</si>
  <si>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</si>
  <si>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</si>
  <si>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</si>
  <si>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</si>
  <si>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</si>
  <si>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</si>
  <si>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</si>
  <si>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</si>
  <si>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</si>
  <si>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</si>
  <si>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</si>
  <si>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</si>
  <si>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</si>
  <si>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</si>
  <si>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</si>
  <si>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</si>
  <si>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</si>
  <si>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</si>
  <si>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</si>
  <si>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</si>
  <si>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</si>
  <si>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</si>
  <si>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</si>
  <si>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</si>
  <si>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</si>
  <si>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</si>
  <si>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</si>
  <si>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</si>
  <si>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</si>
  <si>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</si>
  <si>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</si>
  <si>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</si>
  <si>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</si>
  <si>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</si>
  <si>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</si>
  <si>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</si>
  <si>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</si>
  <si>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</si>
  <si>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</si>
  <si>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</si>
  <si>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</si>
  <si>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</si>
  <si>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</si>
  <si>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</si>
  <si>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</si>
  <si>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</si>
  <si>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</si>
  <si>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</si>
  <si>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</si>
  <si>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</si>
  <si>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</si>
  <si>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</si>
  <si>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</si>
  <si>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</si>
  <si>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</si>
  <si>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</si>
  <si>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</si>
  <si>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</si>
  <si>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</si>
  <si>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</si>
  <si>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</si>
  <si>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</si>
  <si>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</si>
  <si>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</si>
  <si>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</si>
  <si>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</si>
  <si>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</si>
  <si>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</si>
  <si>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</si>
  <si>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</si>
  <si>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</si>
  <si>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</si>
  <si>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</si>
  <si>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</si>
  <si>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</si>
  <si>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</si>
  <si>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</si>
  <si>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</si>
  <si>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</si>
  <si>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</si>
  <si>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</si>
  <si>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</si>
  <si>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</si>
  <si>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</si>
  <si>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</si>
  <si>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</si>
  <si>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</si>
  <si>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</si>
  <si>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</si>
  <si>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</si>
  <si>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</si>
  <si>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</si>
  <si>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</si>
  <si>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</si>
  <si>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</si>
  <si>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</si>
  <si>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</si>
  <si>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</si>
  <si>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</si>
  <si>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</si>
  <si>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</si>
  <si>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</si>
  <si>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</si>
  <si>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</si>
  <si>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</si>
  <si>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</si>
  <si>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</si>
  <si>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</si>
  <si>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</si>
  <si>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</si>
  <si>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</si>
  <si>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</si>
  <si>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</si>
  <si>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</si>
  <si>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</si>
  <si>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</si>
  <si>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</si>
  <si>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</si>
  <si>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</si>
  <si>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</si>
  <si>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</si>
  <si>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</si>
  <si>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</si>
  <si>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</si>
  <si>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</si>
  <si>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</si>
  <si>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</si>
  <si>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</si>
  <si>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</si>
  <si>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</si>
  <si>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</si>
  <si>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</si>
  <si>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</si>
  <si>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</si>
  <si>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</si>
  <si>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</si>
  <si>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</si>
  <si>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</si>
  <si>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</si>
  <si>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</si>
  <si>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</si>
  <si>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</si>
  <si>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</si>
  <si>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</si>
  <si>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</si>
  <si>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</si>
  <si>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</si>
  <si>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</si>
  <si>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</si>
  <si>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</si>
  <si>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</si>
  <si>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</si>
  <si>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</si>
  <si>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</si>
  <si>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</si>
  <si>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</si>
  <si>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</si>
  <si>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</si>
  <si>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</si>
  <si>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</si>
  <si>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</si>
  <si>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</si>
  <si>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</si>
  <si>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</si>
  <si>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</si>
  <si>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</si>
  <si>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</si>
  <si>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</si>
  <si>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</si>
  <si>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</si>
  <si>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</si>
  <si>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</si>
  <si>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</si>
  <si>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</si>
  <si>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</si>
  <si>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</si>
  <si>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</si>
  <si>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</si>
  <si>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</si>
  <si>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</si>
  <si>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</si>
  <si>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</si>
  <si>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</si>
  <si>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</si>
  <si>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</si>
  <si>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</si>
  <si>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</si>
  <si>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</si>
  <si>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</si>
  <si>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</si>
  <si>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</si>
  <si>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</si>
  <si>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</si>
  <si>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</si>
  <si>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</si>
  <si>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</si>
  <si>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</si>
  <si>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</si>
  <si>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</si>
  <si>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</si>
  <si>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</si>
  <si>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</si>
  <si>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</si>
  <si>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</si>
  <si>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</si>
  <si>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</si>
  <si>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</si>
  <si>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</si>
  <si>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</si>
  <si>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</si>
  <si>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</si>
  <si>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</si>
  <si>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</si>
  <si>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</si>
  <si>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</si>
  <si>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</si>
  <si>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</si>
  <si>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</si>
  <si>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</si>
  <si>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</si>
  <si>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</si>
  <si>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</si>
  <si>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</si>
  <si>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</si>
  <si>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</si>
  <si>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</si>
  <si>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</si>
  <si>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</si>
  <si>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</si>
  <si>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</si>
  <si>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</si>
  <si>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</si>
  <si>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</si>
  <si>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</si>
  <si>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</si>
  <si>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</si>
  <si>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</si>
  <si>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</si>
  <si>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</si>
  <si>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</si>
  <si>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</si>
  <si>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</si>
  <si>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</si>
  <si>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</si>
  <si>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</si>
  <si>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</si>
  <si>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</si>
  <si>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</si>
  <si>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</si>
  <si>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</si>
  <si>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</si>
  <si>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</si>
  <si>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</si>
  <si>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</si>
  <si>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</si>
  <si>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</si>
  <si>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</si>
  <si>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</si>
  <si>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</si>
  <si>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</si>
  <si>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</si>
  <si>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</si>
  <si>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</si>
  <si>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</si>
  <si>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</si>
  <si>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</si>
  <si>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</si>
  <si>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</si>
  <si>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</si>
  <si>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</si>
  <si>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</si>
  <si>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</si>
  <si>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</si>
  <si>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</si>
  <si>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</si>
  <si>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</si>
  <si>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</si>
  <si>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</si>
  <si>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</si>
  <si>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</si>
  <si>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</si>
  <si>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</si>
  <si>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</si>
  <si>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</si>
  <si>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</si>
  <si>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</si>
  <si>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</si>
  <si>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</si>
  <si>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</si>
  <si>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</si>
  <si>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</si>
  <si>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</si>
  <si>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</si>
  <si>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</si>
  <si>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</si>
  <si>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</si>
  <si>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</si>
  <si>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</si>
  <si>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</si>
  <si>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</si>
  <si>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</si>
  <si>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</si>
  <si>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</si>
  <si>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</si>
  <si>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</si>
  <si>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</si>
  <si>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</si>
  <si>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</si>
  <si>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</si>
  <si>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</si>
  <si>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</si>
  <si>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</si>
  <si>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</si>
  <si>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</si>
  <si>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</si>
  <si>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</si>
  <si>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</si>
  <si>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</si>
  <si>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</si>
  <si>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</si>
  <si>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</si>
  <si>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</si>
  <si>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</si>
  <si>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</si>
  <si>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</si>
  <si>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</si>
  <si>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</si>
  <si>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</si>
  <si>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</si>
  <si>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</si>
  <si>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</si>
  <si>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</si>
  <si>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</si>
  <si>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</si>
  <si>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</si>
  <si>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</si>
  <si>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</si>
  <si>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</si>
  <si>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</si>
  <si>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</si>
  <si>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</si>
  <si>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</si>
  <si>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</si>
  <si>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</si>
  <si>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</si>
  <si>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</si>
  <si>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</si>
  <si>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</si>
  <si>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</si>
  <si>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</si>
  <si>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</si>
  <si>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</si>
  <si>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</si>
  <si>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</si>
  <si>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</si>
  <si>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</si>
  <si>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</si>
  <si>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</si>
  <si>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</si>
  <si>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</si>
  <si>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</si>
  <si>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</si>
  <si>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</si>
  <si>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</si>
  <si>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</si>
  <si>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</si>
  <si>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</si>
  <si>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</si>
  <si>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</si>
  <si>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</si>
  <si>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</si>
  <si>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</si>
  <si>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</si>
  <si>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</si>
  <si>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</si>
  <si>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</si>
  <si>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</si>
  <si>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</si>
  <si>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</si>
  <si>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</si>
  <si>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</si>
  <si>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</si>
  <si>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</si>
  <si>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</si>
  <si>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</si>
  <si>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</si>
  <si>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</si>
  <si>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</si>
  <si>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</si>
  <si>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</si>
  <si>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</si>
  <si>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</si>
  <si>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</si>
  <si>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</si>
  <si>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</si>
  <si>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</si>
  <si>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</si>
  <si>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</si>
  <si>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</si>
  <si>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</si>
  <si>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</si>
  <si>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</si>
  <si>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</si>
  <si>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</si>
  <si>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</si>
  <si>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</si>
  <si>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</si>
  <si>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</si>
  <si>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</si>
  <si>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</si>
  <si>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</si>
  <si>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</si>
  <si>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</si>
  <si>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</si>
  <si>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</si>
  <si>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</si>
  <si>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</si>
  <si>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</si>
  <si>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</si>
  <si>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</si>
  <si>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</si>
  <si>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</si>
  <si>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</si>
  <si>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</si>
  <si>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</si>
  <si>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</si>
  <si>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</si>
  <si>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</si>
  <si>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</si>
  <si>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</si>
  <si>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</si>
  <si>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</si>
  <si>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</si>
  <si>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</si>
  <si>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</si>
  <si>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</si>
  <si>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</si>
  <si>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</si>
  <si>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</si>
  <si>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</si>
  <si>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</si>
  <si>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</si>
  <si>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</si>
  <si>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</si>
  <si>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</si>
  <si>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</si>
  <si>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</si>
  <si>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</si>
  <si>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</si>
  <si>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</si>
  <si>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</si>
  <si>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</si>
  <si>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</si>
  <si>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</si>
  <si>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</si>
  <si>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</si>
  <si>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</si>
  <si>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</si>
  <si>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</si>
  <si>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</si>
  <si>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</si>
  <si>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</si>
  <si>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</si>
  <si>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</si>
  <si>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</si>
  <si>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</si>
  <si>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</si>
  <si>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</si>
  <si>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</si>
  <si>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</si>
  <si>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</si>
  <si>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</si>
  <si>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</si>
  <si>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</si>
  <si>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</si>
  <si>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</si>
  <si>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</si>
  <si>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</si>
  <si>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</si>
  <si>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</si>
  <si>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</si>
  <si>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</si>
  <si>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</si>
  <si>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</si>
  <si>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</si>
  <si>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</si>
  <si>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</si>
  <si>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</si>
  <si>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</si>
  <si>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</si>
  <si>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</si>
  <si>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</si>
  <si>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</si>
  <si>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</si>
  <si>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</si>
  <si>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</si>
  <si>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</si>
  <si>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</si>
  <si>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</si>
  <si>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</si>
  <si>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</si>
  <si>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</si>
  <si>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</si>
  <si>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</si>
  <si>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</si>
  <si>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</si>
  <si>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</si>
  <si>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</si>
  <si>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</si>
  <si>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</si>
  <si>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</si>
  <si>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</si>
  <si>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</si>
  <si>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</si>
  <si>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</si>
  <si>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</si>
  <si>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</si>
  <si>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</si>
  <si>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</si>
  <si>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</si>
  <si>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</si>
  <si>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</si>
  <si>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</si>
  <si>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</si>
  <si>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</si>
  <si>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</si>
  <si>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</si>
  <si>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</si>
  <si>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</si>
  <si>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</si>
  <si>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</si>
  <si>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</si>
  <si>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</si>
  <si>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</si>
  <si>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</si>
  <si>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</si>
  <si>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</si>
  <si>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</si>
  <si>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</si>
  <si>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</si>
  <si>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</si>
  <si>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</si>
  <si>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</si>
  <si>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</si>
  <si>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</si>
  <si>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</si>
  <si>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</si>
  <si>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</si>
  <si>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</si>
  <si>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</si>
  <si>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</si>
  <si>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</si>
  <si>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</si>
  <si>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</si>
  <si>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</si>
  <si>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</si>
  <si>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</si>
  <si>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</si>
  <si>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</si>
  <si>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</si>
  <si>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</si>
  <si>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</si>
  <si>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</si>
  <si>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</si>
  <si>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</si>
  <si>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</si>
  <si>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</si>
  <si>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</si>
  <si>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</si>
  <si>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</si>
  <si>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</si>
  <si>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</si>
  <si>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</si>
  <si>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</si>
  <si>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</si>
  <si>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</si>
  <si>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</si>
  <si>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</si>
  <si>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</si>
  <si>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</si>
  <si>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</si>
  <si>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</si>
  <si>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</si>
  <si>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</si>
  <si>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</si>
  <si>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</si>
  <si>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</si>
  <si>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</si>
  <si>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</si>
  <si>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</si>
  <si>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</si>
  <si>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</si>
  <si>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</si>
  <si>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</si>
  <si>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</si>
  <si>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</si>
  <si>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</si>
  <si>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</si>
  <si>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</si>
  <si>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</si>
  <si>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</si>
  <si>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</si>
  <si>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</si>
  <si>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</si>
  <si>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</si>
  <si>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</si>
  <si>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</si>
  <si>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</si>
  <si>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</si>
  <si>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</si>
  <si>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</si>
  <si>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</si>
  <si>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</si>
  <si>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</si>
  <si>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</si>
  <si>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</si>
  <si>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</si>
  <si>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</si>
  <si>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</si>
  <si>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</si>
  <si>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</si>
  <si>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</si>
  <si>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</si>
  <si>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</si>
  <si>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</si>
  <si>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</si>
  <si>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</si>
  <si>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</si>
  <si>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</si>
  <si>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</si>
  <si>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</si>
  <si>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</si>
  <si>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</si>
  <si>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</si>
  <si>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</si>
  <si>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</si>
  <si>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</si>
  <si>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</si>
  <si>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</si>
  <si>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</si>
  <si>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</si>
  <si>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</si>
  <si>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</si>
  <si>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</si>
  <si>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</si>
  <si>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</si>
  <si>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</si>
  <si>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</si>
  <si>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</si>
  <si>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</si>
  <si>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</si>
  <si>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</si>
  <si>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</si>
  <si>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</si>
  <si>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</si>
  <si>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</si>
  <si>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</si>
  <si>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</si>
  <si>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</si>
  <si>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</si>
  <si>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</si>
  <si>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</si>
  <si>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</si>
  <si>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</si>
  <si>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</si>
  <si>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</si>
  <si>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</si>
  <si>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</si>
  <si>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</si>
  <si>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</si>
  <si>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</si>
  <si>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</si>
  <si>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</si>
  <si>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</si>
  <si>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</si>
  <si>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</si>
  <si>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</si>
  <si>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</si>
  <si>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</si>
  <si>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</si>
  <si>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</si>
  <si>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</si>
  <si>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</si>
  <si>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</si>
  <si>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</si>
  <si>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</si>
  <si>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</si>
  <si>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</si>
  <si>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</si>
  <si>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</si>
  <si>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</si>
  <si>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</si>
  <si>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</si>
  <si>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</si>
  <si>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</si>
  <si>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</si>
  <si>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</si>
  <si>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</si>
  <si>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</si>
  <si>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</si>
  <si>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</si>
  <si>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</si>
  <si>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</si>
  <si>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</si>
  <si>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</si>
  <si>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</si>
  <si>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</si>
  <si>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</si>
  <si>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</si>
  <si>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</si>
  <si>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</si>
  <si>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</si>
  <si>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</si>
  <si>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</si>
  <si>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</si>
  <si>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</si>
  <si>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</si>
  <si>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</si>
  <si>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</si>
  <si>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</si>
  <si>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</si>
  <si>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</si>
  <si>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</si>
  <si>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</si>
  <si>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</si>
  <si>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</si>
  <si>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</si>
  <si>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</si>
  <si>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</si>
  <si>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</si>
  <si>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</si>
  <si>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</si>
  <si>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</si>
  <si>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</si>
  <si>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</si>
  <si>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</si>
  <si>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</si>
  <si>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</si>
  <si>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</si>
  <si>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</si>
  <si>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</si>
  <si>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</si>
  <si>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</si>
  <si>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</si>
  <si>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</si>
  <si>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</si>
  <si>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</si>
  <si>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</si>
  <si>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</si>
  <si>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</si>
  <si>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</si>
  <si>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</si>
  <si>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</si>
  <si>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</si>
  <si>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</si>
  <si>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</si>
  <si>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</si>
  <si>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</si>
  <si>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</si>
  <si>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</si>
  <si>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</si>
  <si>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</si>
  <si>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</si>
  <si>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</si>
  <si>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</si>
  <si>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</si>
  <si>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</si>
  <si>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</si>
  <si>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</si>
  <si>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</si>
  <si>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</si>
  <si>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</si>
  <si>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</si>
  <si>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</si>
  <si>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</si>
  <si>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</si>
  <si>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</si>
  <si>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</si>
  <si>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</si>
  <si>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</si>
  <si>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</si>
  <si>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</si>
  <si>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</si>
  <si>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</si>
  <si>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</si>
  <si>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</si>
  <si>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</si>
  <si>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</si>
  <si>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</si>
  <si>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</si>
  <si>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</si>
  <si>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</si>
  <si>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</si>
  <si>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</si>
  <si>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</si>
  <si>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</si>
  <si>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</si>
  <si>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</si>
  <si>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</si>
  <si>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</si>
  <si>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</si>
  <si>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</si>
  <si>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</si>
  <si>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</si>
  <si>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</si>
  <si>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</si>
  <si>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</si>
  <si>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</si>
  <si>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</si>
  <si>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</si>
  <si>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</si>
  <si>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</si>
  <si>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</si>
  <si>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</si>
  <si>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</si>
  <si>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</si>
  <si>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</si>
  <si>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</si>
  <si>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</si>
  <si>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</si>
  <si>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</si>
  <si>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</si>
  <si>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</si>
  <si>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</si>
  <si>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</si>
  <si>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</si>
  <si>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</si>
  <si>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</si>
  <si>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</si>
  <si>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</si>
  <si>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</si>
  <si>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</si>
  <si>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</si>
  <si>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</si>
  <si>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</si>
  <si>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</si>
  <si>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</si>
  <si>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</si>
  <si>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</si>
  <si>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</si>
  <si>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</si>
  <si>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</si>
  <si>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</si>
  <si>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</si>
  <si>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</si>
  <si>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</si>
  <si>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</si>
  <si>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</si>
  <si>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</si>
  <si>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</si>
  <si>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</si>
  <si>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</si>
  <si>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</si>
  <si>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</si>
  <si>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</si>
  <si>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</si>
  <si>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</si>
  <si>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</si>
  <si>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</si>
  <si>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</si>
  <si>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</si>
  <si>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</si>
  <si>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</si>
  <si>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</si>
  <si>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</si>
  <si>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</si>
  <si>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</si>
  <si>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</si>
  <si>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</si>
  <si>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</si>
  <si>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</si>
  <si>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</si>
  <si>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</si>
  <si>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</si>
  <si>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</si>
  <si>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</si>
  <si>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</si>
  <si>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</si>
  <si>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</si>
  <si>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</si>
  <si>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</si>
  <si>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</si>
  <si>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</si>
  <si>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</si>
  <si>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</si>
  <si>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</si>
  <si>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</si>
  <si>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</si>
  <si>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</si>
  <si>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</si>
  <si>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</si>
  <si>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</si>
  <si>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</si>
  <si>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</si>
  <si>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</si>
  <si>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</si>
  <si>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</si>
  <si>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</si>
  <si>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</si>
  <si>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</si>
  <si>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</si>
  <si>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</si>
  <si>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</si>
  <si>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</si>
  <si>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</si>
  <si>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</si>
  <si>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</si>
  <si>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</si>
  <si>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</si>
  <si>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</si>
  <si>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</si>
  <si>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</si>
  <si>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</si>
  <si>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</si>
  <si>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</si>
  <si>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</si>
  <si>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</si>
  <si>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</si>
  <si>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</si>
  <si>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</si>
  <si>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</si>
  <si>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</si>
  <si>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</si>
  <si>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</si>
  <si>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</si>
  <si>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</si>
  <si>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</si>
  <si>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</si>
  <si>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</si>
  <si>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</si>
  <si>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</si>
  <si>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</si>
  <si>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</si>
  <si>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</si>
  <si>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</si>
  <si>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</si>
  <si>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</si>
  <si>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</si>
  <si>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</si>
  <si>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</si>
  <si>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</si>
  <si>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</si>
  <si>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</si>
  <si>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</si>
  <si>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</si>
  <si>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</si>
  <si>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</si>
  <si>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</si>
  <si>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</si>
  <si>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</si>
  <si>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</si>
  <si>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</si>
  <si>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</si>
  <si>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</si>
  <si>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</si>
  <si>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</si>
  <si>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</si>
  <si>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</si>
  <si>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</si>
  <si>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</si>
  <si>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</si>
  <si>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</si>
  <si>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</si>
  <si>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</si>
  <si>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</si>
  <si>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</si>
  <si>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</si>
  <si>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</si>
  <si>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</si>
  <si>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</si>
  <si>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</si>
  <si>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</si>
  <si>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</si>
  <si>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</si>
  <si>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</si>
  <si>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</si>
  <si>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</si>
  <si>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</si>
  <si>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</si>
  <si>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</si>
  <si>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</si>
  <si>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</si>
  <si>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</si>
  <si>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</si>
  <si>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</si>
  <si>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</si>
  <si>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</si>
  <si>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</si>
  <si>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</si>
  <si>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</si>
  <si>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</si>
  <si>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</si>
  <si>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</si>
  <si>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</si>
  <si>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</si>
  <si>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</si>
  <si>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</si>
  <si>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</si>
  <si>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</si>
  <si>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</si>
  <si>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</si>
  <si>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</si>
  <si>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</si>
  <si>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</si>
  <si>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</si>
  <si>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</si>
  <si>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</si>
  <si>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</si>
  <si>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</si>
  <si>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</si>
  <si>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</si>
  <si>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</si>
  <si>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</si>
  <si>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</si>
  <si>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</si>
  <si>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</si>
  <si>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</si>
  <si>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</si>
  <si>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</si>
  <si>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</si>
  <si>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</si>
  <si>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</si>
  <si>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</si>
  <si>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</si>
  <si>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</si>
  <si>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</si>
  <si>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</si>
  <si>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</si>
  <si>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</si>
  <si>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</si>
  <si>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</si>
  <si>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</si>
  <si>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</si>
  <si>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</si>
  <si>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</si>
  <si>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</si>
  <si>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</si>
  <si>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</si>
  <si>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</si>
  <si>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</si>
  <si>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</si>
  <si>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</si>
  <si>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</si>
  <si>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</si>
  <si>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</si>
  <si>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</si>
  <si>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</si>
  <si>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</si>
  <si>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</si>
  <si>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</si>
  <si>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</si>
  <si>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</si>
  <si>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</si>
  <si>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</si>
  <si>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</si>
  <si>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</si>
  <si>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</si>
  <si>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</si>
  <si>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</si>
  <si>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</si>
  <si>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</si>
  <si>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</si>
  <si>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</si>
  <si>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</si>
  <si>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</si>
  <si>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</si>
  <si>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</si>
  <si>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</si>
  <si>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</si>
  <si>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</si>
  <si>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</si>
  <si>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</si>
  <si>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</si>
  <si>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</si>
  <si>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</si>
  <si>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</si>
  <si>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</si>
  <si>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</si>
  <si>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</si>
  <si>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</si>
  <si>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</si>
  <si>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</si>
  <si>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</si>
  <si>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</si>
  <si>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</si>
  <si>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</si>
  <si>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</si>
  <si>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</si>
  <si>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</si>
  <si>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</si>
  <si>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</si>
  <si>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</si>
  <si>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</si>
  <si>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</si>
  <si>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</si>
  <si>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</si>
  <si>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</si>
  <si>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</si>
  <si>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</si>
  <si>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</si>
  <si>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</si>
  <si>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</si>
  <si>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</si>
  <si>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</si>
  <si>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</si>
  <si>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</si>
  <si>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</si>
  <si>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</si>
  <si>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</si>
  <si>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</si>
  <si>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</si>
  <si>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</si>
  <si>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</si>
  <si>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</si>
  <si>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</si>
  <si>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</si>
  <si>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</si>
  <si>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</si>
  <si>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</si>
  <si>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</si>
  <si>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</si>
  <si>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</si>
  <si>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</si>
  <si>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</si>
  <si>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</si>
  <si>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</si>
  <si>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</si>
  <si>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</si>
  <si>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</si>
  <si>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</si>
  <si>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</si>
  <si>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</si>
  <si>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</si>
  <si>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</si>
  <si>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</si>
  <si>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</si>
  <si>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</si>
  <si>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</si>
  <si>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</si>
  <si>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</si>
  <si>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</si>
  <si>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</si>
  <si>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</si>
  <si>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</si>
  <si>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</si>
  <si>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</si>
  <si>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</si>
  <si>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</si>
  <si>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</si>
  <si>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</si>
  <si>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</si>
  <si>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</si>
  <si>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</si>
  <si>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</si>
  <si>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</si>
  <si>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</si>
  <si>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</si>
  <si>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</si>
  <si>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</si>
  <si>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</si>
  <si>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</si>
  <si>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</si>
  <si>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</si>
  <si>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</si>
  <si>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</si>
  <si>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</si>
  <si>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</si>
  <si>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</si>
  <si>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</si>
  <si>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</si>
  <si>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</si>
  <si>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</si>
  <si>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</si>
  <si>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</si>
  <si>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</si>
  <si>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</si>
  <si>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</si>
  <si>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</si>
  <si>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</si>
  <si>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</si>
  <si>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</si>
  <si>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</si>
  <si>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</si>
  <si>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</si>
  <si>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</si>
  <si>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</si>
  <si>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</si>
  <si>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</si>
  <si>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</si>
  <si>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</si>
  <si>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</si>
  <si>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</si>
  <si>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</si>
  <si>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</si>
  <si>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</si>
  <si>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</si>
  <si>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</si>
  <si>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</si>
  <si>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</si>
  <si>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</si>
  <si>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</si>
  <si>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</si>
  <si>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</si>
  <si>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</si>
  <si>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</si>
  <si>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</si>
  <si>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</si>
  <si>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</si>
  <si>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</si>
  <si>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</si>
  <si>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</si>
  <si>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</si>
  <si>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</si>
  <si>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</si>
  <si>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</si>
  <si>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</si>
  <si>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</si>
  <si>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</si>
  <si>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</si>
  <si>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</si>
  <si>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</si>
  <si>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</si>
  <si>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</si>
  <si>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</si>
  <si>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</si>
  <si>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</si>
  <si>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</si>
  <si>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</si>
  <si>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</si>
  <si>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</si>
  <si>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</si>
  <si>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</si>
  <si>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</si>
  <si>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</si>
  <si>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</si>
  <si>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</si>
  <si>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</si>
  <si>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</si>
  <si>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</si>
  <si>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</si>
  <si>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</si>
  <si>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</si>
  <si>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</si>
  <si>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</si>
  <si>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</si>
  <si>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</si>
  <si>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</si>
  <si>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</si>
  <si>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</si>
  <si>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</si>
  <si>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</si>
  <si>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</si>
  <si>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</si>
  <si>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</si>
  <si>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</si>
  <si>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</si>
  <si>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</si>
  <si>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</si>
  <si>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</si>
  <si>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</si>
  <si>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</si>
  <si>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</si>
  <si>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</si>
  <si>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</si>
  <si>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</si>
  <si>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</si>
  <si>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</si>
  <si>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</si>
  <si>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</si>
  <si>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</si>
  <si>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</si>
  <si>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</si>
  <si>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</si>
  <si>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</si>
  <si>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</si>
  <si>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</si>
  <si>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</si>
  <si>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</si>
  <si>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</si>
  <si>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</si>
  <si>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</si>
  <si>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</si>
  <si>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</si>
  <si>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</si>
  <si>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</si>
  <si>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</si>
  <si>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</si>
  <si>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</si>
  <si>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</si>
  <si>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</si>
  <si>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</si>
  <si>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</si>
  <si>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</si>
  <si>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</si>
  <si>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</si>
  <si>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</si>
  <si>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</si>
  <si>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</si>
  <si>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</si>
  <si>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</si>
  <si>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</si>
  <si>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</si>
  <si>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</si>
  <si>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</si>
  <si>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</si>
  <si>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</si>
  <si>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</si>
  <si>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</si>
  <si>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</si>
  <si>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</si>
  <si>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</si>
  <si>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</si>
  <si>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</si>
  <si>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</si>
  <si>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</si>
  <si>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</si>
  <si>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</si>
  <si>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</si>
  <si>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</si>
  <si>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</si>
  <si>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</si>
  <si>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</si>
  <si>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</si>
  <si>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</si>
  <si>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</si>
  <si>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</si>
  <si>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</si>
  <si>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</si>
  <si>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</si>
  <si>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</si>
  <si>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</si>
  <si>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</si>
  <si>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</si>
  <si>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</si>
  <si>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</si>
  <si>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</si>
  <si>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</si>
  <si>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</si>
  <si>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</si>
  <si>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</si>
  <si>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</si>
  <si>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</si>
  <si>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</si>
  <si>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</si>
  <si>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</si>
  <si>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</si>
  <si>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</si>
  <si>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</si>
  <si>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</si>
  <si>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</si>
  <si>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</si>
  <si>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</si>
  <si>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</si>
  <si>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</si>
  <si>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</si>
  <si>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</si>
  <si>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</si>
  <si>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</si>
  <si>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</si>
  <si>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</si>
  <si>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</si>
  <si>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</si>
  <si>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</si>
  <si>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</si>
  <si>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</si>
  <si>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</si>
  <si>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</si>
  <si>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</si>
  <si>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</si>
  <si>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</si>
  <si>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</si>
  <si>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</si>
  <si>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</si>
  <si>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</si>
  <si>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</si>
  <si>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</si>
  <si>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</si>
  <si>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</si>
  <si>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</si>
  <si>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</si>
  <si>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</si>
  <si>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</si>
  <si>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</si>
  <si>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</si>
  <si>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</si>
  <si>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</si>
  <si>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</si>
  <si>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</si>
  <si>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</si>
  <si>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</si>
  <si>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</si>
  <si>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</si>
  <si>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</si>
  <si>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</si>
  <si>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</si>
  <si>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</si>
  <si>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</si>
  <si>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</si>
  <si>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</si>
  <si>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</si>
  <si>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</si>
  <si>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</si>
  <si>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</si>
  <si>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</si>
  <si>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</si>
  <si>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</si>
  <si>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</si>
  <si>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</si>
  <si>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</si>
  <si>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</si>
  <si>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</si>
  <si>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</si>
  <si>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</si>
  <si>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</si>
  <si>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</si>
  <si>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</si>
  <si>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</si>
  <si>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</si>
  <si>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</si>
  <si>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</si>
  <si>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</si>
  <si>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</si>
  <si>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</si>
  <si>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</si>
  <si>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</si>
  <si>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</si>
  <si>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</si>
  <si>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</si>
  <si>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</si>
  <si>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</si>
  <si>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</si>
  <si>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</si>
  <si>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</si>
  <si>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</si>
  <si>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</si>
  <si>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</si>
  <si>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</si>
  <si>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</si>
  <si>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</si>
  <si>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</si>
  <si>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</si>
  <si>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</si>
  <si>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</si>
  <si>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</si>
  <si>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</si>
  <si>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</si>
  <si>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</si>
  <si>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</si>
  <si>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</si>
  <si>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</si>
  <si>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</si>
  <si>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</si>
  <si>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</si>
  <si>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</si>
  <si>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</si>
  <si>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</si>
  <si>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</si>
  <si>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</si>
  <si>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</si>
  <si>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</si>
  <si>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</si>
  <si>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</si>
  <si>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</si>
  <si>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</si>
  <si>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</si>
  <si>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</si>
  <si>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</si>
  <si>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</si>
  <si>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</si>
  <si>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</si>
  <si>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</si>
  <si>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</si>
  <si>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</si>
  <si>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</si>
  <si>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</si>
  <si>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</si>
  <si>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</si>
  <si>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</si>
  <si>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</si>
  <si>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</si>
  <si>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</si>
  <si>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</si>
  <si>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</si>
  <si>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</si>
  <si>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</si>
  <si>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</si>
  <si>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</si>
  <si>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</si>
  <si>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</si>
  <si>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</si>
  <si>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</si>
  <si>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</si>
  <si>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</si>
  <si>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</si>
  <si>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</si>
  <si>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</si>
  <si>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</si>
  <si>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</si>
  <si>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</si>
  <si>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</si>
  <si>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</si>
  <si>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</si>
  <si>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</si>
  <si>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</si>
  <si>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</si>
  <si>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</si>
  <si>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</si>
  <si>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</si>
  <si>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</si>
  <si>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</si>
  <si>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</si>
  <si>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</si>
  <si>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</si>
  <si>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</si>
  <si>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</si>
  <si>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</si>
  <si>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</si>
  <si>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</si>
  <si>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</si>
  <si>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</si>
  <si>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</si>
  <si>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</si>
  <si>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</si>
  <si>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</si>
  <si>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</si>
  <si>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</si>
  <si>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</si>
  <si>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</si>
  <si>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</si>
  <si>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</si>
  <si>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</si>
  <si>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</si>
  <si>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</si>
  <si>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</si>
  <si>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</si>
  <si>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</si>
  <si>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</si>
  <si>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</si>
  <si>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</si>
  <si>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</si>
  <si>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</si>
  <si>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</si>
  <si>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</si>
  <si>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</si>
  <si>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</si>
  <si>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</si>
  <si>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</si>
  <si>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</si>
  <si>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</si>
  <si>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</si>
  <si>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</si>
  <si>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</si>
  <si>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</si>
  <si>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</si>
  <si>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</si>
  <si>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</si>
  <si>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</si>
  <si>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</si>
  <si>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</si>
  <si>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</si>
  <si>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</si>
  <si>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</si>
  <si>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</si>
  <si>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</si>
  <si>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</si>
  <si>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</si>
  <si>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</si>
  <si>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</si>
  <si>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</si>
  <si>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</si>
  <si>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</si>
  <si>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</si>
  <si>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</si>
  <si>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</si>
  <si>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</si>
  <si>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</si>
  <si>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</si>
  <si>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</si>
  <si>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</si>
  <si>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</si>
  <si>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</si>
  <si>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</si>
  <si>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</si>
  <si>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</si>
  <si>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</si>
  <si>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</si>
  <si>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</si>
  <si>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</si>
  <si>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</si>
  <si>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</si>
  <si>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</si>
  <si>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</si>
  <si>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</si>
  <si>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</si>
  <si>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</si>
  <si>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</si>
  <si>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</si>
  <si>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</si>
  <si>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</si>
  <si>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</si>
  <si>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</si>
  <si>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</si>
  <si>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</si>
  <si>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</si>
  <si>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</si>
  <si>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</si>
  <si>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</si>
  <si>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</si>
  <si>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</si>
  <si>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</si>
  <si>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</si>
  <si>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</si>
  <si>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</si>
  <si>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</si>
  <si>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</si>
  <si>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</si>
  <si>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</si>
  <si>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</si>
  <si>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</si>
  <si>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</si>
  <si>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</si>
  <si>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</si>
  <si>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</si>
  <si>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</si>
  <si>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</si>
  <si>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</si>
  <si>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</si>
  <si>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</si>
  <si>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</si>
  <si>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</si>
  <si>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</si>
  <si>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</si>
  <si>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</si>
  <si>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</si>
  <si>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</si>
  <si>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</si>
  <si>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</si>
  <si>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</si>
  <si>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</si>
  <si>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</si>
  <si>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</si>
  <si>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</si>
  <si>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</si>
  <si>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</si>
  <si>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</si>
  <si>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</si>
  <si>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</si>
  <si>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</si>
  <si>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</si>
  <si>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</si>
  <si>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</si>
  <si>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</si>
  <si>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</si>
  <si>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</si>
  <si>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</si>
  <si>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</si>
  <si>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</si>
  <si>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</si>
  <si>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</si>
  <si>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</si>
  <si>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</si>
  <si>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</si>
  <si>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</si>
  <si>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</si>
  <si>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</si>
  <si>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</si>
  <si>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</si>
  <si>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</si>
  <si>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</si>
  <si>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</si>
  <si>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</si>
  <si>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</si>
  <si>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</si>
  <si>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</si>
  <si>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</si>
  <si>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</si>
  <si>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</si>
  <si>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</si>
  <si>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</si>
  <si>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</si>
  <si>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</si>
  <si>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</si>
  <si>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</si>
  <si>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</si>
  <si>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</si>
  <si>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</si>
  <si>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</si>
  <si>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</si>
  <si>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</si>
  <si>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</si>
  <si>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</si>
  <si>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</si>
  <si>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</si>
  <si>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</si>
  <si>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</si>
  <si>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</si>
  <si>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</si>
  <si>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</si>
  <si>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</si>
  <si>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</si>
  <si>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</si>
  <si>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</si>
  <si>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</si>
  <si>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</si>
  <si>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</si>
  <si>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</si>
  <si>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</si>
  <si>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</si>
  <si>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</si>
  <si>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</si>
  <si>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</si>
  <si>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</si>
  <si>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</si>
  <si>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</si>
  <si>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</si>
  <si>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</si>
  <si>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</si>
  <si>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</si>
  <si>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</si>
  <si>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</si>
  <si>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</si>
  <si>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</si>
  <si>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</si>
  <si>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</si>
  <si>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</si>
  <si>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</si>
  <si>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</si>
  <si>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</si>
  <si>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</si>
  <si>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</si>
  <si>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</si>
  <si>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</si>
  <si>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</si>
  <si>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</si>
  <si>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</si>
  <si>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</si>
  <si>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</si>
  <si>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</si>
  <si>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</si>
  <si>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</si>
  <si>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</si>
  <si>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</si>
  <si>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</si>
  <si>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</si>
  <si>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</si>
  <si>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</si>
  <si>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</si>
  <si>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</si>
  <si>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</si>
  <si>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</si>
  <si>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</si>
  <si>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</si>
  <si>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</si>
  <si>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</si>
  <si>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</si>
  <si>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</si>
  <si>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</si>
  <si>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</si>
  <si>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</si>
  <si>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</si>
  <si>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</si>
  <si>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</si>
  <si>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</si>
  <si>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</si>
  <si>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</si>
  <si>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</si>
  <si>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</si>
  <si>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</si>
  <si>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</si>
  <si>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</si>
  <si>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</si>
  <si>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</si>
  <si>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</si>
  <si>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</si>
  <si>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</si>
  <si>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</si>
  <si>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</si>
  <si>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</si>
  <si>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</si>
  <si>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</si>
  <si>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</si>
  <si>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</si>
  <si>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</si>
  <si>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</si>
  <si>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</si>
  <si>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</si>
  <si>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</si>
  <si>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</si>
  <si>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</si>
  <si>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</si>
  <si>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</si>
  <si>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</si>
  <si>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</si>
  <si>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</si>
  <si>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</si>
  <si>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</si>
  <si>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</si>
  <si>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</si>
  <si>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</si>
  <si>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</si>
  <si>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</si>
  <si>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</si>
  <si>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</si>
  <si>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</si>
  <si>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</si>
  <si>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</si>
  <si>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</si>
  <si>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</si>
  <si>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</si>
  <si>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</si>
  <si>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</si>
  <si>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</si>
  <si>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</si>
  <si>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</si>
  <si>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</si>
  <si>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</si>
  <si>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</si>
  <si>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</si>
  <si>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</si>
  <si>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</si>
  <si>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</si>
  <si>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</si>
  <si>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</si>
  <si>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</si>
  <si>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</si>
  <si>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</si>
  <si>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</si>
  <si>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</si>
  <si>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</si>
  <si>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</si>
  <si>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</si>
  <si>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</si>
  <si>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</si>
  <si>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</si>
  <si>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</si>
  <si>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</si>
  <si>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</si>
  <si>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</si>
  <si>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</si>
  <si>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</si>
  <si>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</si>
  <si>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</si>
  <si>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</si>
  <si>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</si>
  <si>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</si>
  <si>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</si>
  <si>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</si>
  <si>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</si>
  <si>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</si>
  <si>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</si>
  <si>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</si>
  <si>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</si>
  <si>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</si>
  <si>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</si>
  <si>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</si>
  <si>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</si>
  <si>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</si>
  <si>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</si>
  <si>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</si>
  <si>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</si>
  <si>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</si>
  <si>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</si>
  <si>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</si>
  <si>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</si>
  <si>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</si>
  <si>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</si>
  <si>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</si>
  <si>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</si>
  <si>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</si>
  <si>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</si>
  <si>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</si>
  <si>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</si>
  <si>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</si>
  <si>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</si>
  <si>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</si>
  <si>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</si>
  <si>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</si>
  <si>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</si>
  <si>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</si>
  <si>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</si>
  <si>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</si>
  <si>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</si>
  <si>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</si>
  <si>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</si>
  <si>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</si>
  <si>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</si>
  <si>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</si>
  <si>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</si>
  <si>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</si>
  <si>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</si>
  <si>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</si>
  <si>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</si>
  <si>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</si>
  <si>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</si>
  <si>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</si>
  <si>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</si>
  <si>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</si>
  <si>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</si>
  <si>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</si>
  <si>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</si>
  <si>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</si>
  <si>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</si>
  <si>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</si>
  <si>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</si>
  <si>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</si>
  <si>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</si>
  <si>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</si>
  <si>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</si>
  <si>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</si>
  <si>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</si>
  <si>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</si>
  <si>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</si>
  <si>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</si>
  <si>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</si>
  <si>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</si>
  <si>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</si>
  <si>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</si>
  <si>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</si>
  <si>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</si>
  <si>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</si>
  <si>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</si>
  <si>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</si>
  <si>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</si>
  <si>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</si>
  <si>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</si>
  <si>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</si>
  <si>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</si>
  <si>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</si>
  <si>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</si>
  <si>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</si>
  <si>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</si>
  <si>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</si>
  <si>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</si>
  <si>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</si>
  <si>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</si>
  <si>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</si>
  <si>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</si>
  <si>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</si>
  <si>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</si>
  <si>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</si>
  <si>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</si>
  <si>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</si>
  <si>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</si>
  <si>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</si>
  <si>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</si>
  <si>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</si>
  <si>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</si>
  <si>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</si>
  <si>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</si>
  <si>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</si>
  <si>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</si>
  <si>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</si>
  <si>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</si>
  <si>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</si>
  <si>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</si>
  <si>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</si>
  <si>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</si>
  <si>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</si>
  <si>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</si>
  <si>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</si>
  <si>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</si>
  <si>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</si>
  <si>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</si>
  <si>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</si>
  <si>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</si>
  <si>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</si>
  <si>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</si>
  <si>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</si>
  <si>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</si>
  <si>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</si>
  <si>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</si>
  <si>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</si>
  <si>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</si>
  <si>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</si>
  <si>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</si>
  <si>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</si>
  <si>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</si>
  <si>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</si>
  <si>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</si>
  <si>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</si>
  <si>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</si>
  <si>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</si>
  <si>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</si>
  <si>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</si>
  <si>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</si>
  <si>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</si>
  <si>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</si>
  <si>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</si>
  <si>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</si>
  <si>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</si>
  <si>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</si>
  <si>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</si>
  <si>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</si>
  <si>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</si>
  <si>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</si>
  <si>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</si>
  <si>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</si>
  <si>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</si>
  <si>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</si>
  <si>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</si>
  <si>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</si>
  <si>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</si>
  <si>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</si>
  <si>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</si>
  <si>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</si>
  <si>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</si>
  <si>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</si>
  <si>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</si>
  <si>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</si>
  <si>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</si>
  <si>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</si>
  <si>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</si>
  <si>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</si>
  <si>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</si>
  <si>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</si>
  <si>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</si>
  <si>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</si>
  <si>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</si>
  <si>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</si>
  <si>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</si>
  <si>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</si>
  <si>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</si>
  <si>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</si>
  <si>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</si>
  <si>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</si>
  <si>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</si>
  <si>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</si>
  <si>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</si>
  <si>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</si>
  <si>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</si>
  <si>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</si>
  <si>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</si>
  <si>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</si>
  <si>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</si>
  <si>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</si>
  <si>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</si>
  <si>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</si>
  <si>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</si>
  <si>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</si>
  <si>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</si>
  <si>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</si>
  <si>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</si>
  <si>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</si>
  <si>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</si>
  <si>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</si>
  <si>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</si>
  <si>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</si>
  <si>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</si>
  <si>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</si>
  <si>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</si>
  <si>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</si>
  <si>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</si>
  <si>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</si>
  <si>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</si>
  <si>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</si>
  <si>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</si>
  <si>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</si>
  <si>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</si>
  <si>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</si>
  <si>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</si>
  <si>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</si>
  <si>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</si>
  <si>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</si>
  <si>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</si>
  <si>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</si>
  <si>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</si>
  <si>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</si>
  <si>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</si>
  <si>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</si>
  <si>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</si>
  <si>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</si>
  <si>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</si>
  <si>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</si>
  <si>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</si>
  <si>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</si>
  <si>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</si>
  <si>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</si>
  <si>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</si>
  <si>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</si>
  <si>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</si>
  <si>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</si>
  <si>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</si>
  <si>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</si>
  <si>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</si>
  <si>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</si>
  <si>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</si>
  <si>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</si>
  <si>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</si>
  <si>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</si>
  <si>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</si>
  <si>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</si>
  <si>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</si>
  <si>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</si>
  <si>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</si>
  <si>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</si>
  <si>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</si>
  <si>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</si>
  <si>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</si>
  <si>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</si>
  <si>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</si>
  <si>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</si>
  <si>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</si>
  <si>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</si>
  <si>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</si>
  <si>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</si>
  <si>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</si>
  <si>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</si>
  <si>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</si>
  <si>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</si>
  <si>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</si>
  <si>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</si>
  <si>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</si>
  <si>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</si>
  <si>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</si>
  <si>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</si>
  <si>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</si>
  <si>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</si>
  <si>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</si>
  <si>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</si>
  <si>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</si>
  <si>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</si>
  <si>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</si>
  <si>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</si>
  <si>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</si>
  <si>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</si>
  <si>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</si>
  <si>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</si>
  <si>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</si>
  <si>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</si>
  <si>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</si>
  <si>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</si>
  <si>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</si>
  <si>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</si>
  <si>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</si>
  <si>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</si>
  <si>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</si>
  <si>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</si>
  <si>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</si>
  <si>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</si>
  <si>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</si>
  <si>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</si>
  <si>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</si>
  <si>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</si>
  <si>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</si>
  <si>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</si>
  <si>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</si>
  <si>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</si>
  <si>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</si>
  <si>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</si>
  <si>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</si>
  <si>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</si>
  <si>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</si>
  <si>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</si>
  <si>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</si>
  <si>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</si>
  <si>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</si>
  <si>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</si>
  <si>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</si>
  <si>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</si>
  <si>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</si>
  <si>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</si>
  <si>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</si>
  <si>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</si>
  <si>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</si>
  <si>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</si>
  <si>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</si>
  <si>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</si>
  <si>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</si>
  <si>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</si>
  <si>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</si>
  <si>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</si>
  <si>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</si>
  <si>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</si>
  <si>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</si>
  <si>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</si>
  <si>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</si>
  <si>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</si>
  <si>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</si>
  <si>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</si>
  <si>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</si>
  <si>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</si>
  <si>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</si>
  <si>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</si>
  <si>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</si>
  <si>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</si>
  <si>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</si>
  <si>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</si>
  <si>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</si>
  <si>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</si>
  <si>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</si>
  <si>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</si>
  <si>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</si>
  <si>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</si>
  <si>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</si>
  <si>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</si>
  <si>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</si>
  <si>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</si>
  <si>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</si>
  <si>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</si>
  <si>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</si>
  <si>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</si>
  <si>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</si>
  <si>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</si>
  <si>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</si>
  <si>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</si>
  <si>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</si>
  <si>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</si>
  <si>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</si>
  <si>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</si>
  <si>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</si>
  <si>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</si>
  <si>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</si>
  <si>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</si>
  <si>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</si>
  <si>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</si>
  <si>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</si>
  <si>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</si>
  <si>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</si>
  <si>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</si>
  <si>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</si>
  <si>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</si>
  <si>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</si>
  <si>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</si>
  <si>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</si>
  <si>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</si>
  <si>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</si>
  <si>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</si>
  <si>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</si>
  <si>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</si>
  <si>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</si>
  <si>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</si>
  <si>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</si>
  <si>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</si>
  <si>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</si>
  <si>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</si>
  <si>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</si>
  <si>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</si>
  <si>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</si>
  <si>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</si>
  <si>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</si>
  <si>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</si>
  <si>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</si>
  <si>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</si>
  <si>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</si>
  <si>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</si>
  <si>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</si>
  <si>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</si>
  <si>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</si>
  <si>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</si>
  <si>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</si>
  <si>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</si>
  <si>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</si>
  <si>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</si>
  <si>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</si>
  <si>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</si>
  <si>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</si>
  <si>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</si>
  <si>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</si>
  <si>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</si>
  <si>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</si>
  <si>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</si>
  <si>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</si>
  <si>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</si>
  <si>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</si>
  <si>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</si>
  <si>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</si>
  <si>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</si>
  <si>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</si>
  <si>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</si>
  <si>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</si>
  <si>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</si>
  <si>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</si>
  <si>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</si>
  <si>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</si>
  <si>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</si>
  <si>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</si>
  <si>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</si>
  <si>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</si>
  <si>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</si>
  <si>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</si>
  <si>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</si>
  <si>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</si>
  <si>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</si>
  <si>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</si>
  <si>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</si>
  <si>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</si>
  <si>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</si>
  <si>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</si>
  <si>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</si>
  <si>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</si>
  <si>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</si>
  <si>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</si>
  <si>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</si>
  <si>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</si>
  <si>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</si>
  <si>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</si>
  <si>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</si>
  <si>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</si>
  <si>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</si>
  <si>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</si>
  <si>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</si>
  <si>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</si>
  <si>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</si>
  <si>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</si>
  <si>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</si>
  <si>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</si>
  <si>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</si>
  <si>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</si>
  <si>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</si>
  <si>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</si>
  <si>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</si>
  <si>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</si>
  <si>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</si>
  <si>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</si>
  <si>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</si>
  <si>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</si>
  <si>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</si>
  <si>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</si>
  <si>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</si>
  <si>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</si>
  <si>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</si>
  <si>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</si>
  <si>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</si>
  <si>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</si>
  <si>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</si>
  <si>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</si>
  <si>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</si>
  <si>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</si>
  <si>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</si>
  <si>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</si>
  <si>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</si>
  <si>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</si>
  <si>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</si>
  <si>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</si>
  <si>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</si>
  <si>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</si>
  <si>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</si>
  <si>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</si>
  <si>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</si>
  <si>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</si>
  <si>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</si>
  <si>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</si>
  <si>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</si>
  <si>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</si>
  <si>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</si>
  <si>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</si>
  <si>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</si>
  <si>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</si>
  <si>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</si>
  <si>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</si>
  <si>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</si>
  <si>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</si>
  <si>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</si>
  <si>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</si>
  <si>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</si>
  <si>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</si>
  <si>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</si>
  <si>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</si>
  <si>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</si>
  <si>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</si>
  <si>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</si>
  <si>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</si>
  <si>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</si>
  <si>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</si>
  <si>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</si>
  <si>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</si>
  <si>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</si>
  <si>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</si>
  <si>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</si>
  <si>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</si>
  <si>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</si>
  <si>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</si>
  <si>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</si>
  <si>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</si>
  <si>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</si>
  <si>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</si>
  <si>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</si>
  <si>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</si>
  <si>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</si>
  <si>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</si>
  <si>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</si>
  <si>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</si>
  <si>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</si>
  <si>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</si>
  <si>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</si>
  <si>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</si>
  <si>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</si>
  <si>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</si>
  <si>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</si>
  <si>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</si>
  <si>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</si>
  <si>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</si>
  <si>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</si>
  <si>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</si>
  <si>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</si>
  <si>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</si>
  <si>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</si>
  <si>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</si>
  <si>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</si>
  <si>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</si>
  <si>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Failed campaings</t>
  </si>
  <si>
    <t>Successful campaigns</t>
  </si>
  <si>
    <t>Median number of backers</t>
  </si>
  <si>
    <t>Minimum number of backers</t>
  </si>
  <si>
    <t>Maximum number of backers</t>
  </si>
  <si>
    <t>Variance of the number of backers</t>
  </si>
  <si>
    <t>Standar deviation of the number of backers</t>
  </si>
  <si>
    <t>2015</t>
  </si>
  <si>
    <t>Conclusions</t>
  </si>
  <si>
    <t>The mean and median do meaningfull describe the dataset</t>
  </si>
  <si>
    <t>The variability is more notorious in the successful campaigns this makes sense because they have more backers supporting with a wide variety of money and they were active more 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</si>
</sst>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2" borderId="0" xfId="0" applyFont="1" applyFill="1"/>
  </cellXfs>
  <cellStyles count="2">
    <cellStyle name="Normal" xfId="0" builtinId="0"/>
    <cellStyle name="Percent" xfId="1" builtinId="5"/>
  </cellStyles>
  <dxfs count="12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9-426D-9FB1-A7FD94C3C8AF}"/>
            </c:ext>
          </c:extLst>
        </c:ser>
        <c:ser>
          <c:idx val="1"/>
          <c:order val="1"/>
          <c:tx>
            <c:strRef>
              <c:f>'1st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9-426D-9FB1-A7FD94C3C8AF}"/>
            </c:ext>
          </c:extLst>
        </c:ser>
        <c:ser>
          <c:idx val="2"/>
          <c:order val="2"/>
          <c:tx>
            <c:strRef>
              <c:f>'1st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9-426D-9FB1-A7FD94C3C8AF}"/>
            </c:ext>
          </c:extLst>
        </c:ser>
        <c:ser>
          <c:idx val="3"/>
          <c:order val="3"/>
          <c:tx>
            <c:strRef>
              <c:f>'1st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A9-426D-9FB1-A7FD94C3C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749496"/>
        <c:axId val="648564856"/>
      </c:barChart>
      <c:catAx>
        <c:axId val="64774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564856"/>
        <c:crosses val="autoZero"/>
        <c:auto val="1"/>
        <c:lblAlgn val="ctr"/>
        <c:lblOffset val="100"/>
        <c:noMultiLvlLbl val="0"/>
      </c:catAx>
      <c:valAx>
        <c:axId val="64856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4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Pivot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1-4FFA-943D-D1BEA5EEB2F9}"/>
            </c:ext>
          </c:extLst>
        </c:ser>
        <c:ser>
          <c:idx val="1"/>
          <c:order val="1"/>
          <c:tx>
            <c:strRef>
              <c:f>'1st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1-4FFA-943D-D1BEA5EEB2F9}"/>
            </c:ext>
          </c:extLst>
        </c:ser>
        <c:ser>
          <c:idx val="2"/>
          <c:order val="2"/>
          <c:tx>
            <c:strRef>
              <c:f>'1st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1-4FFA-943D-D1BEA5EEB2F9}"/>
            </c:ext>
          </c:extLst>
        </c:ser>
        <c:ser>
          <c:idx val="3"/>
          <c:order val="3"/>
          <c:tx>
            <c:strRef>
              <c:f>'1st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31-4FFA-943D-D1BEA5EE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395256"/>
        <c:axId val="668399416"/>
      </c:barChart>
      <c:catAx>
        <c:axId val="668395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399416"/>
        <c:crosses val="autoZero"/>
        <c:auto val="1"/>
        <c:lblAlgn val="ctr"/>
        <c:lblOffset val="100"/>
        <c:noMultiLvlLbl val="0"/>
      </c:catAx>
      <c:valAx>
        <c:axId val="66839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3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[StarterBook.xlsx]2nd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8-447E-90E2-CE8DCEFD3AF2}"/>
            </c:ext>
          </c:extLst>
        </c:ser>
        <c:ser>
          <c:idx val="1"/>
          <c:order val="1"/>
          <c:tx>
            <c:strRef>
              <c:f>'2nd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8-447E-90E2-CE8DCEFD3AF2}"/>
            </c:ext>
          </c:extLst>
        </c:ser>
        <c:ser>
          <c:idx val="2"/>
          <c:order val="2"/>
          <c:tx>
            <c:strRef>
              <c:f>'2nd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38-447E-90E2-CE8DCEFD3AF2}"/>
            </c:ext>
          </c:extLst>
        </c:ser>
        <c:ser>
          <c:idx val="3"/>
          <c:order val="3"/>
          <c:tx>
            <c:strRef>
              <c:f>'2nd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38-447E-90E2-CE8DCEFD3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196528"/>
        <c:axId val="590194288"/>
      </c:barChart>
      <c:catAx>
        <c:axId val="59019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94288"/>
        <c:crosses val="autoZero"/>
        <c:auto val="1"/>
        <c:lblAlgn val="ctr"/>
        <c:lblOffset val="100"/>
        <c:noMultiLvlLbl val="0"/>
      </c:catAx>
      <c:valAx>
        <c:axId val="5901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9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[StarterBook.xlsx]3rd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table'!$B$6:$B$18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0-433D-B056-B9F46C645F71}"/>
            </c:ext>
          </c:extLst>
        </c:ser>
        <c:ser>
          <c:idx val="1"/>
          <c:order val="1"/>
          <c:tx>
            <c:strRef>
              <c:f>'3rd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F-43C7-BEAD-9FF02357327E}"/>
            </c:ext>
          </c:extLst>
        </c:ser>
        <c:ser>
          <c:idx val="2"/>
          <c:order val="2"/>
          <c:tx>
            <c:strRef>
              <c:f>'3rd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4F-43C7-BEAD-9FF02357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498512"/>
        <c:axId val="702502032"/>
      </c:lineChart>
      <c:catAx>
        <c:axId val="7024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02032"/>
        <c:crosses val="autoZero"/>
        <c:auto val="1"/>
        <c:lblAlgn val="ctr"/>
        <c:lblOffset val="100"/>
        <c:noMultiLvlLbl val="0"/>
      </c:catAx>
      <c:valAx>
        <c:axId val="7025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6030435025409056"/>
          <c:y val="3.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task1'!$F$1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task1'!$A$2:$A$13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task1'!$F$2:$F$13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E-4DA2-8139-6D8363702EBD}"/>
            </c:ext>
          </c:extLst>
        </c:ser>
        <c:ser>
          <c:idx val="1"/>
          <c:order val="1"/>
          <c:tx>
            <c:strRef>
              <c:f>'Bonus task1'!$G$1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task1'!$A$2:$A$13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task1'!$G$2:$G$13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3E-4DA2-8139-6D8363702EBD}"/>
            </c:ext>
          </c:extLst>
        </c:ser>
        <c:ser>
          <c:idx val="2"/>
          <c:order val="2"/>
          <c:tx>
            <c:strRef>
              <c:f>'Bonus task1'!$H$1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task1'!$A$2:$A$13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task1'!$H$2:$H$13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3E-4DA2-8139-6D8363702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324048"/>
        <c:axId val="784321808"/>
      </c:lineChart>
      <c:catAx>
        <c:axId val="7843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21808"/>
        <c:crosses val="autoZero"/>
        <c:auto val="1"/>
        <c:lblAlgn val="ctr"/>
        <c:lblOffset val="100"/>
        <c:noMultiLvlLbl val="0"/>
      </c:catAx>
      <c:valAx>
        <c:axId val="7843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123824</xdr:rowOff>
    </xdr:from>
    <xdr:to>
      <xdr:col>18</xdr:col>
      <xdr:colOff>266700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064AF-954A-4693-8943-5F56F0C3D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22</xdr:row>
      <xdr:rowOff>47625</xdr:rowOff>
    </xdr:from>
    <xdr:to>
      <xdr:col>18</xdr:col>
      <xdr:colOff>361950</xdr:colOff>
      <xdr:row>41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C5C66-1BC1-4AD2-A7AE-11507DC45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76200</xdr:rowOff>
    </xdr:from>
    <xdr:to>
      <xdr:col>21</xdr:col>
      <xdr:colOff>571500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F284F-775C-49D4-BB6C-5DF0956BF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76200</xdr:rowOff>
    </xdr:from>
    <xdr:to>
      <xdr:col>12</xdr:col>
      <xdr:colOff>504825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3DCD7-314C-4CBF-ACA3-661EE8202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14</xdr:row>
      <xdr:rowOff>0</xdr:rowOff>
    </xdr:from>
    <xdr:to>
      <xdr:col>9</xdr:col>
      <xdr:colOff>381001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E3C1C-9B85-412F-B4F9-6B0094169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mente Sanchez Avelar" refreshedDate="44041.528008680558" createdVersion="6" refreshedVersion="6" minRefreshableVersion="3" recordCount="4114" xr:uid="{88206012-F1CD-4AC7-B7D9-49B10BFEAB9F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mente Sanchez Avelar" refreshedDate="44041.578341782406" createdVersion="6" refreshedVersion="6" minRefreshableVersion="3" recordCount="4114" xr:uid="{E4129467-3E1E-4CE0-9916-94BA81E4A79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6B85C-18E2-4F19-8278-5057C6178C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8D5CF-3012-4C2D-BB99-562B7B9734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3C90D-9207-47B6-B6FF-90406679506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9C552-8470-4DE1-97FD-8EBB6565208F}">
  <dimension ref="A1:F14"/>
  <sheetViews>
    <sheetView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8360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27467-BBBF-4D7F-9789-A1404145D99D}">
  <dimension ref="A1:F47"/>
  <sheetViews>
    <sheetView workbookViewId="0">
      <selection activeCell="L33" sqref="L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8360</v>
      </c>
    </row>
    <row r="2" spans="1:6" x14ac:dyDescent="0.25">
      <c r="A2" s="6" t="s">
        <v>8365</v>
      </c>
      <c r="B2" t="s">
        <v>8360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42A63-55C9-4B48-8F61-1EB5B58849C1}">
  <dimension ref="A1:E18"/>
  <sheetViews>
    <sheetView workbookViewId="0">
      <selection activeCell="B2" sqref="B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8365</v>
      </c>
      <c r="B1" t="s">
        <v>8360</v>
      </c>
    </row>
    <row r="2" spans="1:5" x14ac:dyDescent="0.25">
      <c r="A2" s="6" t="s">
        <v>8380</v>
      </c>
      <c r="B2" t="s">
        <v>8410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1" t="s">
        <v>8374</v>
      </c>
      <c r="B6" s="8">
        <v>42</v>
      </c>
      <c r="C6" s="8">
        <v>64</v>
      </c>
      <c r="D6" s="8">
        <v>11</v>
      </c>
      <c r="E6" s="8">
        <v>117</v>
      </c>
    </row>
    <row r="7" spans="1:5" x14ac:dyDescent="0.25">
      <c r="A7" s="11" t="s">
        <v>8375</v>
      </c>
      <c r="B7" s="8">
        <v>64</v>
      </c>
      <c r="C7" s="8">
        <v>51</v>
      </c>
      <c r="D7" s="8">
        <v>10</v>
      </c>
      <c r="E7" s="8">
        <v>125</v>
      </c>
    </row>
    <row r="8" spans="1:5" x14ac:dyDescent="0.25">
      <c r="A8" s="11" t="s">
        <v>8376</v>
      </c>
      <c r="B8" s="8">
        <v>50</v>
      </c>
      <c r="C8" s="8">
        <v>48</v>
      </c>
      <c r="D8" s="8">
        <v>17</v>
      </c>
      <c r="E8" s="8">
        <v>115</v>
      </c>
    </row>
    <row r="9" spans="1:5" x14ac:dyDescent="0.25">
      <c r="A9" s="11" t="s">
        <v>8377</v>
      </c>
      <c r="B9" s="8">
        <v>53</v>
      </c>
      <c r="C9" s="8">
        <v>52</v>
      </c>
      <c r="D9" s="8">
        <v>17</v>
      </c>
      <c r="E9" s="8">
        <v>122</v>
      </c>
    </row>
    <row r="10" spans="1:5" x14ac:dyDescent="0.25">
      <c r="A10" s="11" t="s">
        <v>8368</v>
      </c>
      <c r="B10" s="8">
        <v>68</v>
      </c>
      <c r="C10" s="8">
        <v>41</v>
      </c>
      <c r="D10" s="8">
        <v>11</v>
      </c>
      <c r="E10" s="8">
        <v>120</v>
      </c>
    </row>
    <row r="11" spans="1:5" x14ac:dyDescent="0.25">
      <c r="A11" s="11" t="s">
        <v>8378</v>
      </c>
      <c r="B11" s="8">
        <v>61</v>
      </c>
      <c r="C11" s="8">
        <v>54</v>
      </c>
      <c r="D11" s="8">
        <v>7</v>
      </c>
      <c r="E11" s="8">
        <v>122</v>
      </c>
    </row>
    <row r="12" spans="1:5" x14ac:dyDescent="0.25">
      <c r="A12" s="11" t="s">
        <v>8369</v>
      </c>
      <c r="B12" s="8">
        <v>49</v>
      </c>
      <c r="C12" s="8">
        <v>36</v>
      </c>
      <c r="D12" s="8">
        <v>14</v>
      </c>
      <c r="E12" s="8">
        <v>99</v>
      </c>
    </row>
    <row r="13" spans="1:5" x14ac:dyDescent="0.25">
      <c r="A13" s="11" t="s">
        <v>8370</v>
      </c>
      <c r="B13" s="8">
        <v>39</v>
      </c>
      <c r="C13" s="8">
        <v>41</v>
      </c>
      <c r="D13" s="8">
        <v>10</v>
      </c>
      <c r="E13" s="8">
        <v>90</v>
      </c>
    </row>
    <row r="14" spans="1:5" x14ac:dyDescent="0.25">
      <c r="A14" s="11" t="s">
        <v>8371</v>
      </c>
      <c r="B14" s="8">
        <v>36</v>
      </c>
      <c r="C14" s="8">
        <v>36</v>
      </c>
      <c r="D14" s="8">
        <v>12</v>
      </c>
      <c r="E14" s="8">
        <v>84</v>
      </c>
    </row>
    <row r="15" spans="1:5" x14ac:dyDescent="0.25">
      <c r="A15" s="11" t="s">
        <v>8372</v>
      </c>
      <c r="B15" s="8">
        <v>44</v>
      </c>
      <c r="C15" s="8">
        <v>45</v>
      </c>
      <c r="D15" s="8">
        <v>7</v>
      </c>
      <c r="E15" s="8">
        <v>96</v>
      </c>
    </row>
    <row r="16" spans="1:5" x14ac:dyDescent="0.25">
      <c r="A16" s="11" t="s">
        <v>8373</v>
      </c>
      <c r="B16" s="8">
        <v>46</v>
      </c>
      <c r="C16" s="8">
        <v>28</v>
      </c>
      <c r="D16" s="8">
        <v>10</v>
      </c>
      <c r="E16" s="8">
        <v>84</v>
      </c>
    </row>
    <row r="17" spans="1:5" x14ac:dyDescent="0.25">
      <c r="A17" s="11" t="s">
        <v>8379</v>
      </c>
      <c r="B17" s="8">
        <v>15</v>
      </c>
      <c r="C17" s="8">
        <v>31</v>
      </c>
      <c r="D17" s="8">
        <v>5</v>
      </c>
      <c r="E17" s="8">
        <v>51</v>
      </c>
    </row>
    <row r="18" spans="1:5" x14ac:dyDescent="0.25">
      <c r="A18" s="11" t="s">
        <v>8362</v>
      </c>
      <c r="B18" s="8">
        <v>567</v>
      </c>
      <c r="C18" s="8">
        <v>527</v>
      </c>
      <c r="D18" s="8">
        <v>131</v>
      </c>
      <c r="E18" s="8">
        <v>1225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autoFilter ref="A1:T4115" xr:uid="{DDB3C163-AE88-4DD6-8F82-B5578E03E56A}"/>
  <conditionalFormatting sqref="F2:F4115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6F220-8563-4D05-8557-B656BBCD1258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COUNTIFS('Source Data'!$F$2:$F$4115,"successful",'Source Data'!$D$2:$D$4115,"&lt;1000")</f>
        <v>322</v>
      </c>
      <c r="C2">
        <f>COUNTIFS('Source Data'!$F$2:$F$4115,"failed",'Source Data'!$D$2:$D$4115,"&lt;1000")</f>
        <v>113</v>
      </c>
      <c r="D2">
        <f>COUNTIFS('Source Data'!$F$2:$F$4115,"canceled",'Source Data'!$D$2:$D$4115,"&lt;1000")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8390</v>
      </c>
      <c r="B3">
        <f>COUNTIFS('Source Data'!$F$2:$F$4115,"successful",'Source Data'!$D$2:$D$4115,"&gt;=1000",'Source Data'!$D$2:$D$4115,"&lt;5000")</f>
        <v>932</v>
      </c>
      <c r="C3">
        <f>COUNTIFS('Source Data'!$F$2:$F$4115,"failed",'Source Data'!$D$2:$D$4115,"&gt;=1000",'Source Data'!$D$2:$D$4115,"&lt;5000")</f>
        <v>420</v>
      </c>
      <c r="D3">
        <f>COUNTIFS('Source Data'!$F$2:$F$4115,"canceled",'Source Data'!$D$2:$D$4115,"&gt;=1000",'Source Data'!$D$2:$D$4115,"&lt;5000")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8391</v>
      </c>
      <c r="B4">
        <f>COUNTIFS('Source Data'!$F$2:$F$4115,"successful",'Source Data'!$D$2:$D$4115,"&gt;=5000",'Source Data'!$D$2:$D$4115,"&lt;10000")</f>
        <v>381</v>
      </c>
      <c r="C4">
        <f>COUNTIFS('Source Data'!$F$2:$F$4115,"failed",'Source Data'!$D$2:$D$4115,"&gt;=5000",'Source Data'!$D$2:$D$4115,"&lt;10000")</f>
        <v>283</v>
      </c>
      <c r="D4">
        <f>COUNTIFS('Source Data'!$F$2:$F$4115,"canceled",'Source Data'!$D$2:$D$4115,"&gt;=5000",'Source Data'!$D$2:$D$4115,"&lt;10000")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COUNTIFS('Source Data'!$F$2:$F$4115,"successful",'Source Data'!$D$2:$D$4115,"&gt;=10000",'Source Data'!$D$2:$D$4115,"&lt;15000")</f>
        <v>168</v>
      </c>
      <c r="C5">
        <f>COUNTIFS('Source Data'!$F$2:$F$4115,"failed",'Source Data'!$D$2:$D$4115,"&gt;=10000",'Source Data'!$D$2:$D$4115,"&lt;15000")</f>
        <v>144</v>
      </c>
      <c r="D5">
        <f>COUNTIFS('Source Data'!$F$2:$F$4115,"canceled",'Source Data'!$D$2:$D$4115,"&gt;=10000",'Source Data'!$D$2:$D$4115,"&lt;15000")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COUNTIFS('Source Data'!$F$2:$F$4115,"successful",'Source Data'!$D$2:$D$4115,"&gt;=15000",'Source Data'!$D$2:$D$4115,"&lt;20000")</f>
        <v>94</v>
      </c>
      <c r="C6">
        <f>COUNTIFS('Source Data'!$F$2:$F$4115,"failed",'Source Data'!$D$2:$D$4115,"&gt;=15000",'Source Data'!$D$2:$D$4115,"&lt;20000")</f>
        <v>90</v>
      </c>
      <c r="D6">
        <f>COUNTIFS('Source Data'!$F$2:$F$4115,"canceled",'Source Data'!$D$2:$D$4115,"&gt;=15000",'Source Data'!$D$2:$D$4115,"&lt;20000")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COUNTIFS('Source Data'!$F$2:$F$4115,"successful",'Source Data'!$D$2:$D$4115,"&gt;=20000",'Source Data'!$D$2:$D$4115,"&lt;25000")</f>
        <v>62</v>
      </c>
      <c r="C7">
        <f>COUNTIFS('Source Data'!$F$2:$F$4115,"failed",'Source Data'!$D$2:$D$4115,"&gt;=20000",'Source Data'!$D$2:$D$4115,"&lt;25000")</f>
        <v>72</v>
      </c>
      <c r="D7">
        <f>COUNTIFS('Source Data'!$F$2:$F$4115,"canceled",'Source Data'!$D$2:$D$4115,"&gt;=20000",'Source Data'!$D$2:$D$4115,"&lt;25000")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COUNTIFS('Source Data'!$F$2:$F$4115,"successful",'Source Data'!$D$2:$D$4115,"&gt;=25000",'Source Data'!$D$2:$D$4115,"&lt;30000")</f>
        <v>55</v>
      </c>
      <c r="C8">
        <f>COUNTIFS('Source Data'!$F$2:$F$4115,"failed",'Source Data'!$D$2:$D$4115,"&gt;=25000",'Source Data'!$D$2:$D$4115,"&lt;30000")</f>
        <v>64</v>
      </c>
      <c r="D8">
        <f>COUNTIFS('Source Data'!$F$2:$F$4115,"canceled",'Source Data'!$D$2:$D$4115,"&gt;=25000",'Source Data'!$D$2:$D$4115,"&lt;30000")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COUNTIFS('Source Data'!$F$2:$F$4115,"successful",'Source Data'!$D$2:$D$4115,"&gt;=30000",'Source Data'!$D$2:$D$4115,"&lt;35000")</f>
        <v>32</v>
      </c>
      <c r="C9">
        <f>COUNTIFS('Source Data'!$F$2:$F$4115,"failed",'Source Data'!$D$2:$D$4115,"&gt;=30000",'Source Data'!$D$2:$D$4115,"&lt;35000")</f>
        <v>37</v>
      </c>
      <c r="D9">
        <f>COUNTIFS('Source Data'!$F$2:$F$4115,"canceled",'Source Data'!$D$2:$D$4115,"&gt;=30000",'Source Data'!$D$2:$D$4115,"&lt;35000")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COUNTIFS('Source Data'!$F$2:$F$4115,"successful",'Source Data'!$D$2:$D$4115,"&gt;=35000",'Source Data'!$D$2:$D$4115,"&lt;40000")</f>
        <v>26</v>
      </c>
      <c r="C10">
        <f>COUNTIFS('Source Data'!$F$2:$F$4115,"failed",'Source Data'!$D$2:$D$4115,"&gt;=35000",'Source Data'!$D$2:$D$4115,"&lt;40000")</f>
        <v>22</v>
      </c>
      <c r="D10">
        <f>COUNTIFS('Source Data'!$F$2:$F$4115,"canceled",'Source Data'!$D$2:$D$4115,"&gt;=35000",'Source Data'!$D$2:$D$4115,"&lt;40000")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COUNTIFS('Source Data'!$F$2:$F$4115,"successful",'Source Data'!$D$2:$D$4115,"&gt;=40000",'Source Data'!$D$2:$D$4115,"&lt;45000")</f>
        <v>21</v>
      </c>
      <c r="C11">
        <f>COUNTIFS('Source Data'!$F$2:$F$4115,"failed",'Source Data'!$D$2:$D$4115,"&gt;=40000",'Source Data'!$D$2:$D$4115,"&lt;45000")</f>
        <v>16</v>
      </c>
      <c r="D11">
        <f>COUNTIFS('Source Data'!$F$2:$F$4115,"canceled",'Source Data'!$D$2:$D$4115,"&gt;=40000",'Source Data'!$D$2:$D$4115,"&lt;45000")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COUNTIFS('Source Data'!$F$2:$F$4115,"successful",'Source Data'!$D$2:$D$4115,"&gt;=45000",'Source Data'!$D$2:$D$4115,"&lt;50000")</f>
        <v>6</v>
      </c>
      <c r="C12">
        <f>COUNTIFS('Source Data'!$F$2:$F$4115,"failed",'Source Data'!$D$2:$D$4115,"&gt;=45000",'Source Data'!$D$2:$D$4115,"&lt;50000")</f>
        <v>11</v>
      </c>
      <c r="D12">
        <f>COUNTIFS('Source Data'!$F$2:$F$4115,"canceled",'Source Data'!$D$2:$D$4115,"&gt;=45000",'Source Data'!$D$2:$D$4115,"&lt;50000")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COUNTIFS('Source Data'!$F$2:$F$4115,"successful",'Source Data'!$D$2:$D$4115,"&gt;=50000")</f>
        <v>86</v>
      </c>
      <c r="C13">
        <f>COUNTIFS('Source Data'!$F$2:$F$4115,"failed",'Source Data'!$D$2:$D$4115,"&gt;=50000")</f>
        <v>258</v>
      </c>
      <c r="D13">
        <f>COUNTIFS('Source Data'!$F$2:$F$4115,"canceled",'Source Data'!$D$2:$D$4115,"&gt;=50000")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BFADD-8F80-404B-ACA1-3A5DC4D5CFCD}">
  <dimension ref="A1:L2186"/>
  <sheetViews>
    <sheetView tabSelected="1" workbookViewId="0">
      <selection activeCell="K15" sqref="K15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2.7109375" customWidth="1"/>
    <col min="4" max="4" width="40.140625" bestFit="1" customWidth="1"/>
    <col min="5" max="5" width="20.140625" customWidth="1"/>
    <col min="6" max="6" width="6.140625" customWidth="1"/>
    <col min="7" max="7" width="8.85546875" bestFit="1" customWidth="1"/>
    <col min="8" max="8" width="13.85546875" bestFit="1" customWidth="1"/>
    <col min="11" max="11" width="40.140625" bestFit="1" customWidth="1"/>
  </cols>
  <sheetData>
    <row r="1" spans="1:12" x14ac:dyDescent="0.25">
      <c r="A1" s="1" t="s">
        <v>8401</v>
      </c>
      <c r="B1" s="1" t="s">
        <v>8262</v>
      </c>
      <c r="C1" s="1"/>
      <c r="D1" s="12" t="s">
        <v>8404</v>
      </c>
      <c r="G1" s="1" t="s">
        <v>8401</v>
      </c>
      <c r="H1" s="1" t="s">
        <v>8262</v>
      </c>
      <c r="K1" s="12" t="s">
        <v>8403</v>
      </c>
    </row>
    <row r="2" spans="1:12" x14ac:dyDescent="0.25">
      <c r="A2" t="s">
        <v>8219</v>
      </c>
      <c r="B2">
        <v>182</v>
      </c>
      <c r="D2" t="s">
        <v>8402</v>
      </c>
      <c r="E2">
        <f>AVERAGE(B2:B2186)</f>
        <v>194.42517162471395</v>
      </c>
      <c r="G2" t="s">
        <v>8221</v>
      </c>
      <c r="H2">
        <v>0</v>
      </c>
      <c r="K2" t="s">
        <v>8402</v>
      </c>
      <c r="L2">
        <f>AVERAGE(H2:H1531)</f>
        <v>17.709803921568628</v>
      </c>
    </row>
    <row r="3" spans="1:12" x14ac:dyDescent="0.25">
      <c r="A3" t="s">
        <v>8219</v>
      </c>
      <c r="B3">
        <v>79</v>
      </c>
      <c r="D3" t="s">
        <v>8405</v>
      </c>
      <c r="E3">
        <f>MEDIAN(B2:B2186)</f>
        <v>62</v>
      </c>
      <c r="G3" t="s">
        <v>8221</v>
      </c>
      <c r="H3">
        <v>1</v>
      </c>
      <c r="K3" t="s">
        <v>8405</v>
      </c>
      <c r="L3">
        <f>MEDIAN((H2:H1531))</f>
        <v>4</v>
      </c>
    </row>
    <row r="4" spans="1:12" x14ac:dyDescent="0.25">
      <c r="A4" t="s">
        <v>8219</v>
      </c>
      <c r="B4">
        <v>35</v>
      </c>
      <c r="D4" t="s">
        <v>8406</v>
      </c>
      <c r="E4">
        <f>MIN(B2:B2186)</f>
        <v>1</v>
      </c>
      <c r="G4" t="s">
        <v>8221</v>
      </c>
      <c r="H4">
        <v>10</v>
      </c>
      <c r="K4" t="s">
        <v>8406</v>
      </c>
      <c r="L4">
        <f>MIN(H2:H1531)</f>
        <v>0</v>
      </c>
    </row>
    <row r="5" spans="1:12" x14ac:dyDescent="0.25">
      <c r="A5" t="s">
        <v>8219</v>
      </c>
      <c r="B5">
        <v>150</v>
      </c>
      <c r="D5" t="s">
        <v>8407</v>
      </c>
      <c r="E5">
        <f>MAX(B2:B2186)</f>
        <v>26457</v>
      </c>
      <c r="G5" t="s">
        <v>8221</v>
      </c>
      <c r="H5">
        <v>0</v>
      </c>
      <c r="K5" t="s">
        <v>8407</v>
      </c>
      <c r="L5">
        <f>MAX(H2:H1531)</f>
        <v>1293</v>
      </c>
    </row>
    <row r="6" spans="1:12" x14ac:dyDescent="0.25">
      <c r="A6" t="s">
        <v>8219</v>
      </c>
      <c r="B6">
        <v>284</v>
      </c>
      <c r="D6" t="s">
        <v>8408</v>
      </c>
      <c r="E6">
        <f>_xlfn.VAR.P(B2:B2186)</f>
        <v>712840.9867348104</v>
      </c>
      <c r="G6" t="s">
        <v>8221</v>
      </c>
      <c r="H6">
        <v>7</v>
      </c>
      <c r="K6" t="s">
        <v>8408</v>
      </c>
      <c r="L6">
        <f>_xlfn.VAR.P((H2:H1531))</f>
        <v>3773.2216685890044</v>
      </c>
    </row>
    <row r="7" spans="1:12" x14ac:dyDescent="0.25">
      <c r="A7" t="s">
        <v>8219</v>
      </c>
      <c r="B7">
        <v>47</v>
      </c>
      <c r="D7" t="s">
        <v>8409</v>
      </c>
      <c r="E7">
        <f>_xlfn.STDEV.P(B2:B2186)</f>
        <v>844.29910975602149</v>
      </c>
      <c r="G7" t="s">
        <v>8221</v>
      </c>
      <c r="H7">
        <v>0</v>
      </c>
      <c r="K7" t="s">
        <v>8409</v>
      </c>
      <c r="L7">
        <f>_xlfn.STDEV.P(H2:H1531)</f>
        <v>61.426555076684906</v>
      </c>
    </row>
    <row r="8" spans="1:12" x14ac:dyDescent="0.25">
      <c r="A8" t="s">
        <v>8219</v>
      </c>
      <c r="B8">
        <v>58</v>
      </c>
      <c r="G8" t="s">
        <v>8221</v>
      </c>
      <c r="H8">
        <v>1</v>
      </c>
    </row>
    <row r="9" spans="1:12" x14ac:dyDescent="0.25">
      <c r="A9" t="s">
        <v>8219</v>
      </c>
      <c r="B9">
        <v>57</v>
      </c>
      <c r="G9" t="s">
        <v>8221</v>
      </c>
      <c r="H9">
        <v>2</v>
      </c>
    </row>
    <row r="10" spans="1:12" x14ac:dyDescent="0.25">
      <c r="A10" t="s">
        <v>8219</v>
      </c>
      <c r="B10">
        <v>12</v>
      </c>
      <c r="G10" t="s">
        <v>8221</v>
      </c>
      <c r="H10">
        <v>3</v>
      </c>
    </row>
    <row r="11" spans="1:12" x14ac:dyDescent="0.25">
      <c r="A11" t="s">
        <v>8219</v>
      </c>
      <c r="B11">
        <v>20</v>
      </c>
      <c r="G11" t="s">
        <v>8221</v>
      </c>
      <c r="H11">
        <v>10</v>
      </c>
    </row>
    <row r="12" spans="1:12" x14ac:dyDescent="0.25">
      <c r="A12" t="s">
        <v>8219</v>
      </c>
      <c r="B12">
        <v>19</v>
      </c>
      <c r="G12" t="s">
        <v>8221</v>
      </c>
      <c r="H12">
        <v>10</v>
      </c>
    </row>
    <row r="13" spans="1:12" x14ac:dyDescent="0.25">
      <c r="A13" t="s">
        <v>8219</v>
      </c>
      <c r="B13">
        <v>75</v>
      </c>
      <c r="G13" t="s">
        <v>8221</v>
      </c>
      <c r="H13">
        <v>1</v>
      </c>
    </row>
    <row r="14" spans="1:12" x14ac:dyDescent="0.25">
      <c r="A14" t="s">
        <v>8219</v>
      </c>
      <c r="B14">
        <v>827</v>
      </c>
      <c r="G14" t="s">
        <v>8221</v>
      </c>
      <c r="H14">
        <v>0</v>
      </c>
    </row>
    <row r="15" spans="1:12" x14ac:dyDescent="0.25">
      <c r="A15" t="s">
        <v>8219</v>
      </c>
      <c r="B15">
        <v>51</v>
      </c>
      <c r="G15" t="s">
        <v>8221</v>
      </c>
      <c r="H15">
        <v>0</v>
      </c>
      <c r="K15" s="13" t="s">
        <v>8411</v>
      </c>
    </row>
    <row r="16" spans="1:12" x14ac:dyDescent="0.25">
      <c r="A16" t="s">
        <v>8219</v>
      </c>
      <c r="B16">
        <v>41</v>
      </c>
      <c r="G16" t="s">
        <v>8221</v>
      </c>
      <c r="H16">
        <v>0</v>
      </c>
    </row>
    <row r="17" spans="1:11" x14ac:dyDescent="0.25">
      <c r="A17" t="s">
        <v>8219</v>
      </c>
      <c r="B17">
        <v>98</v>
      </c>
      <c r="G17" t="s">
        <v>8221</v>
      </c>
      <c r="H17">
        <v>26</v>
      </c>
      <c r="K17" t="s">
        <v>8412</v>
      </c>
    </row>
    <row r="18" spans="1:11" x14ac:dyDescent="0.25">
      <c r="A18" t="s">
        <v>8219</v>
      </c>
      <c r="B18">
        <v>70</v>
      </c>
      <c r="G18" t="s">
        <v>8221</v>
      </c>
      <c r="H18">
        <v>0</v>
      </c>
      <c r="K18" t="s">
        <v>8413</v>
      </c>
    </row>
    <row r="19" spans="1:11" x14ac:dyDescent="0.25">
      <c r="A19" t="s">
        <v>8219</v>
      </c>
      <c r="B19">
        <v>36</v>
      </c>
      <c r="G19" t="s">
        <v>8221</v>
      </c>
      <c r="H19">
        <v>7</v>
      </c>
    </row>
    <row r="20" spans="1:11" x14ac:dyDescent="0.25">
      <c r="A20" t="s">
        <v>8219</v>
      </c>
      <c r="B20">
        <v>342</v>
      </c>
      <c r="G20" t="s">
        <v>8221</v>
      </c>
      <c r="H20">
        <v>0</v>
      </c>
    </row>
    <row r="21" spans="1:11" x14ac:dyDescent="0.25">
      <c r="A21" t="s">
        <v>8219</v>
      </c>
      <c r="B21">
        <v>22</v>
      </c>
      <c r="G21" t="s">
        <v>8221</v>
      </c>
      <c r="H21">
        <v>2</v>
      </c>
    </row>
    <row r="22" spans="1:11" x14ac:dyDescent="0.25">
      <c r="A22" t="s">
        <v>8219</v>
      </c>
      <c r="B22">
        <v>25</v>
      </c>
      <c r="G22" t="s">
        <v>8221</v>
      </c>
      <c r="H22">
        <v>13</v>
      </c>
    </row>
    <row r="23" spans="1:11" x14ac:dyDescent="0.25">
      <c r="A23" t="s">
        <v>8219</v>
      </c>
      <c r="B23">
        <v>101</v>
      </c>
      <c r="G23" t="s">
        <v>8221</v>
      </c>
      <c r="H23">
        <v>4</v>
      </c>
    </row>
    <row r="24" spans="1:11" x14ac:dyDescent="0.25">
      <c r="A24" t="s">
        <v>8219</v>
      </c>
      <c r="B24">
        <v>8</v>
      </c>
      <c r="G24" t="s">
        <v>8221</v>
      </c>
      <c r="H24">
        <v>0</v>
      </c>
    </row>
    <row r="25" spans="1:11" x14ac:dyDescent="0.25">
      <c r="A25" t="s">
        <v>8219</v>
      </c>
      <c r="B25">
        <v>23</v>
      </c>
      <c r="G25" t="s">
        <v>8221</v>
      </c>
      <c r="H25">
        <v>12</v>
      </c>
    </row>
    <row r="26" spans="1:11" x14ac:dyDescent="0.25">
      <c r="A26" t="s">
        <v>8219</v>
      </c>
      <c r="B26">
        <v>574</v>
      </c>
      <c r="G26" t="s">
        <v>8221</v>
      </c>
      <c r="H26">
        <v>2</v>
      </c>
    </row>
    <row r="27" spans="1:11" x14ac:dyDescent="0.25">
      <c r="A27" t="s">
        <v>8219</v>
      </c>
      <c r="B27">
        <v>14</v>
      </c>
      <c r="G27" t="s">
        <v>8221</v>
      </c>
      <c r="H27">
        <v>10</v>
      </c>
    </row>
    <row r="28" spans="1:11" x14ac:dyDescent="0.25">
      <c r="A28" t="s">
        <v>8219</v>
      </c>
      <c r="B28">
        <v>19</v>
      </c>
      <c r="G28" t="s">
        <v>8221</v>
      </c>
      <c r="H28">
        <v>0</v>
      </c>
    </row>
    <row r="29" spans="1:11" x14ac:dyDescent="0.25">
      <c r="A29" t="s">
        <v>8219</v>
      </c>
      <c r="B29">
        <v>150</v>
      </c>
      <c r="G29" t="s">
        <v>8221</v>
      </c>
      <c r="H29">
        <v>5</v>
      </c>
    </row>
    <row r="30" spans="1:11" x14ac:dyDescent="0.25">
      <c r="A30" t="s">
        <v>8219</v>
      </c>
      <c r="B30">
        <v>71</v>
      </c>
      <c r="G30" t="s">
        <v>8221</v>
      </c>
      <c r="H30">
        <v>0</v>
      </c>
    </row>
    <row r="31" spans="1:11" x14ac:dyDescent="0.25">
      <c r="A31" t="s">
        <v>8219</v>
      </c>
      <c r="B31">
        <v>117</v>
      </c>
      <c r="G31" t="s">
        <v>8221</v>
      </c>
      <c r="H31">
        <v>5</v>
      </c>
    </row>
    <row r="32" spans="1:11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1st Pivot table</vt:lpstr>
      <vt:lpstr>2nd Pivot table</vt:lpstr>
      <vt:lpstr>3rd Pivot table</vt:lpstr>
      <vt:lpstr>Source Data</vt:lpstr>
      <vt:lpstr>Bonus task1</vt:lpstr>
      <vt:lpstr>Bonus Statiscal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Clemente Sanchez Avelar</cp:lastModifiedBy>
  <dcterms:created xsi:type="dcterms:W3CDTF">2017-04-20T15:17:24Z</dcterms:created>
  <dcterms:modified xsi:type="dcterms:W3CDTF">2020-08-01T15:07:14Z</dcterms:modified>
</cp:coreProperties>
</file>