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TODOS" sheetId="2" r:id="rId5"/>
    <sheet state="hidden" name="__scenarios" sheetId="3" r:id="rId6"/>
    <sheet state="visible" name="Revenue" sheetId="4" r:id="rId7"/>
    <sheet state="visible" name="Loan Calculator" sheetId="5" r:id="rId8"/>
    <sheet state="visible" name="Vehicles" sheetId="6" r:id="rId9"/>
    <sheet state="visible" name="Maintenance Schedule" sheetId="7" r:id="rId10"/>
    <sheet state="visible" name="Depreciation Schedule" sheetId="8" r:id="rId11"/>
    <sheet state="visible" name="Maintenance Data" sheetId="9" r:id="rId12"/>
    <sheet state="visible" name="Depreciation Data" sheetId="10" r:id="rId13"/>
    <sheet state="visible" name="Metrics Bible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6">
      <text>
        <t xml:space="preserve">$0 for rental car companies
	-Rohan Gupta</t>
      </text>
    </comment>
    <comment authorId="0" ref="E73">
      <text>
        <t xml:space="preserve">this currently only calculates the optimal month &lt;= Months Until Sale
	-Rohan Gupta
to calculate true optimal, enter the max month (60)
	-Rohan Gupta</t>
      </text>
    </comment>
  </commentList>
</comments>
</file>

<file path=xl/sharedStrings.xml><?xml version="1.0" encoding="utf-8"?>
<sst xmlns="http://schemas.openxmlformats.org/spreadsheetml/2006/main" count="218" uniqueCount="139">
  <si>
    <t>Key</t>
  </si>
  <si>
    <t>Intermediate Calculations</t>
  </si>
  <si>
    <t>Editable Parameter</t>
  </si>
  <si>
    <t>Cumulative Miles Driven</t>
  </si>
  <si>
    <t>Miles Driven</t>
  </si>
  <si>
    <t>Vehicle</t>
  </si>
  <si>
    <t>is operating</t>
  </si>
  <si>
    <t>Make</t>
  </si>
  <si>
    <t>Toyota</t>
  </si>
  <si>
    <t>is loan oustanding</t>
  </si>
  <si>
    <t>Model</t>
  </si>
  <si>
    <t>Camry</t>
  </si>
  <si>
    <t>Principal Outstanding</t>
  </si>
  <si>
    <t>Annual Mileage</t>
  </si>
  <si>
    <t>Residual Value</t>
  </si>
  <si>
    <t>Diff if Sold</t>
  </si>
  <si>
    <t>Financing Terms</t>
  </si>
  <si>
    <t>Inflation Adjusted Diff if Sold</t>
  </si>
  <si>
    <t>Vehicle Price (Before Tariff)</t>
  </si>
  <si>
    <t>Income if Liquidated (Inflation-Adjusted)</t>
  </si>
  <si>
    <t>Vehicle Price (After Tariff)</t>
  </si>
  <si>
    <t>Income if Liquidated (Inflation-Adjusted, Per Month)</t>
  </si>
  <si>
    <t>Down Payment Percentage</t>
  </si>
  <si>
    <t>Down Payment</t>
  </si>
  <si>
    <t>Monthly Cash Flows</t>
  </si>
  <si>
    <t>Amount to Finance</t>
  </si>
  <si>
    <t>Revenue</t>
  </si>
  <si>
    <t>Interest Rate</t>
  </si>
  <si>
    <t>Normal Maintenance</t>
  </si>
  <si>
    <t>Term (Months)</t>
  </si>
  <si>
    <t>Additional Maintenance</t>
  </si>
  <si>
    <t>Monthly Payment (Principal)</t>
  </si>
  <si>
    <t>Insurance</t>
  </si>
  <si>
    <t>Monthly Payment (Interest)</t>
  </si>
  <si>
    <t>Operating Costs</t>
  </si>
  <si>
    <t>Total Monthly Payment</t>
  </si>
  <si>
    <t>Fuel</t>
  </si>
  <si>
    <t>Monthly Financing Payment</t>
  </si>
  <si>
    <t>Rate (Per Day)</t>
  </si>
  <si>
    <t>Sale of Vehicle</t>
  </si>
  <si>
    <t>Days Used Per Month</t>
  </si>
  <si>
    <t>Revenue Per Month</t>
  </si>
  <si>
    <t>Cash Flow</t>
  </si>
  <si>
    <t>Additional Parameters</t>
  </si>
  <si>
    <t>Inflation-Adjusted Monthly Cash Flows</t>
  </si>
  <si>
    <t>Months Until Sale</t>
  </si>
  <si>
    <t>Operating Expenses</t>
  </si>
  <si>
    <t>Insurance Premium First Month</t>
  </si>
  <si>
    <t>Insurance Multiplier Per Month</t>
  </si>
  <si>
    <t>Additional Maintenance (Max 10 Items)</t>
  </si>
  <si>
    <t>Month</t>
  </si>
  <si>
    <t>Amount</t>
  </si>
  <si>
    <t>Inflation-Adjusted Yearly Cash Flows</t>
  </si>
  <si>
    <t>Maintenance</t>
  </si>
  <si>
    <t>Economic Factors</t>
  </si>
  <si>
    <t>OPEX</t>
  </si>
  <si>
    <t>Fuel Cost Per Gallon</t>
  </si>
  <si>
    <t>Inflation</t>
  </si>
  <si>
    <t>Vehicle Price Increase Due to Tariffs</t>
  </si>
  <si>
    <t>Basic Validations</t>
  </si>
  <si>
    <t>Inflation-Adjusted Total Cash Flows</t>
  </si>
  <si>
    <t>Sum of Monthly</t>
  </si>
  <si>
    <t>Check</t>
  </si>
  <si>
    <t>Inflation-Adjusted Metrics</t>
  </si>
  <si>
    <t>Average Monthly Profit</t>
  </si>
  <si>
    <t>Average Yearly Profit</t>
  </si>
  <si>
    <t>Average Profit Per Mile</t>
  </si>
  <si>
    <t>Average Vehicle Capital Costs Per Mile</t>
  </si>
  <si>
    <t xml:space="preserve">Average Vehicle Operating Costs Per Mile </t>
  </si>
  <si>
    <t>Optimal Month to Sell</t>
  </si>
  <si>
    <t>Optimal Profit Per Month</t>
  </si>
  <si>
    <t>Optimal Profit Per Year</t>
  </si>
  <si>
    <t>Different locations</t>
  </si>
  <si>
    <t>Seasonality</t>
  </si>
  <si>
    <t>Moving cars between locations at different times</t>
  </si>
  <si>
    <t>GAAP Accounting Implications</t>
  </si>
  <si>
    <t>Loan Amount</t>
  </si>
  <si>
    <t>Term in Years</t>
  </si>
  <si>
    <t>Monthly Payment</t>
  </si>
  <si>
    <t>Extra Monthly</t>
  </si>
  <si>
    <t>StartingBalance</t>
  </si>
  <si>
    <t>You Paid</t>
  </si>
  <si>
    <t>Interest</t>
  </si>
  <si>
    <t>Principal</t>
  </si>
  <si>
    <t>EndingBalance</t>
  </si>
  <si>
    <t>TotalInterest</t>
  </si>
  <si>
    <t>Miles Per Gallon</t>
  </si>
  <si>
    <t>Price</t>
  </si>
  <si>
    <t>Tesla</t>
  </si>
  <si>
    <t>Model 3</t>
  </si>
  <si>
    <t>m</t>
  </si>
  <si>
    <t>b</t>
  </si>
  <si>
    <t>Term</t>
  </si>
  <si>
    <t>Definition</t>
  </si>
  <si>
    <t>Vehicle Utilization</t>
  </si>
  <si>
    <t>Measures how effectively each vehicle is used, identifying underused assets or capacity needs.</t>
  </si>
  <si>
    <t>Vehicle Uptime/Downtime</t>
  </si>
  <si>
    <t>Tracks the time vehicles are operational versus out of service to maximize productivity.</t>
  </si>
  <si>
    <t>Total Cost of Ownership (TCO)</t>
  </si>
  <si>
    <t>Calculates all costs related to owning and operating vehicles, including purchase, maintenance, fuel, and depreciation.</t>
  </si>
  <si>
    <t>Fuel Costs and Fuel Usage</t>
  </si>
  <si>
    <t>Monitors total fuel expenses and fuel efficiency (e.g., consumption per mile or trip).</t>
  </si>
  <si>
    <t>Maintenance Metrics</t>
  </si>
  <si>
    <t>Includes preventive maintenance compliance, repair times, and ratio of scheduled vs. unscheduled services.</t>
  </si>
  <si>
    <t>Preventive Maintenance Compliance</t>
  </si>
  <si>
    <t>Measures how often scheduled preventive maintenance tasks are completed on time, usually expressed as a percentage; high compliance reduces breakdown risk and extends vehicle lifespan.</t>
  </si>
  <si>
    <t>Mean Time Between Failures (MTBF)</t>
  </si>
  <si>
    <t>The average time elapsed between two breakdowns of a vehicle or equipment, indicating overall reliability; higher MTBF means fewer failures.</t>
  </si>
  <si>
    <t>Mean Time to Failure (MTTF)</t>
  </si>
  <si>
    <t>The average operational time before a vehicle or component experiences an irreversible failure requiring replacement, helping plan replacements and budgets.</t>
  </si>
  <si>
    <t>Maintenance Backlog</t>
  </si>
  <si>
    <t>The amount of scheduled maintenance work that is overdue or yet to be completed, indicating potential resource or scheduling issues.</t>
  </si>
  <si>
    <t>Repair Costs</t>
  </si>
  <si>
    <t>The total cost incurred for repairs over a given period, used to monitor and control maintenance expenses.</t>
  </si>
  <si>
    <t>Parts and Inventory Availability</t>
  </si>
  <si>
    <t>Tracks the availability and usage of spare parts needed for maintenance, ensuring repairs are not delayed due to missing inventory.</t>
  </si>
  <si>
    <t>Technician Productivity</t>
  </si>
  <si>
    <t>Measures the efficiency and output of maintenance technicians, often tracked by jobs completed or hours worked.</t>
  </si>
  <si>
    <t>Vehicle Replacement Targets</t>
  </si>
  <si>
    <t>Identifies when vehicles should be replaced based on age, mileage, or condition.</t>
  </si>
  <si>
    <t>Inspection Results and Compliance</t>
  </si>
  <si>
    <t>Tracks frequency, completion, and outcomes of vehicle inspections to ensure safety and regulatory adherence.</t>
  </si>
  <si>
    <t>Safety Incidents Rate</t>
  </si>
  <si>
    <t>Measures the frequency of accidents or safety-related events within the fleet.</t>
  </si>
  <si>
    <t>Driver Performance and Productivity</t>
  </si>
  <si>
    <t>Evaluates driver behavior, efficiency, and productivity to improve safety and service quality.</t>
  </si>
  <si>
    <t>Estimated Time of Arrival (ETA) and On-Time Performance</t>
  </si>
  <si>
    <t>Monitors punctuality of deliveries or services to enhance customer satisfaction.</t>
  </si>
  <si>
    <t>Route Optimization</t>
  </si>
  <si>
    <t>Assesses route efficiency to minimize travel time, fuel consumption, and vehicle wear.</t>
  </si>
  <si>
    <t>Asset and Fleet Size Optimization</t>
  </si>
  <si>
    <t>Analyzes utilization to right-size the fleet and eliminate redundancies.</t>
  </si>
  <si>
    <t>Parts and Inventory Management</t>
  </si>
  <si>
    <t>Tracks spare parts inventory to prevent repair delays and control maintenance costs.</t>
  </si>
  <si>
    <t>Budget Adherence</t>
  </si>
  <si>
    <t>Measures how actual expenses align with planned budgets to maintain financial control.</t>
  </si>
  <si>
    <t>Diagnostic Trouble Codes (DTCs)</t>
  </si>
  <si>
    <t>Monitors vehicle fault codes for proactive maintenance and issue prevention.</t>
  </si>
  <si>
    <t>Evaluates maintenance staff efficiency to optimize repair turnaround and reduce downtime.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</si>
</sst>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&quot;$&quot;#,##0.000000"/>
  </numFmts>
  <fonts count="11">
    <font>
      <sz val="10.0"/>
      <color rgb="FF000000"/>
      <name val="Arial"/>
      <scheme val="minor"/>
    </font>
    <font>
      <sz val="10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Calibri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FkGroteskNeue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4" fillId="0" fontId="2" numFmtId="0" xfId="0" applyBorder="1" applyFont="1"/>
    <xf borderId="10" fillId="0" fontId="2" numFmtId="0" xfId="0" applyAlignment="1" applyBorder="1" applyFont="1">
      <alignment vertical="bottom"/>
    </xf>
    <xf borderId="8" fillId="2" fontId="2" numFmtId="0" xfId="0" applyAlignment="1" applyBorder="1" applyFont="1">
      <alignment readingOrder="0" vertical="bottom"/>
    </xf>
    <xf borderId="0" fillId="0" fontId="0" numFmtId="164" xfId="0" applyAlignment="1" applyFont="1" applyNumberFormat="1">
      <alignment horizontal="right" readingOrder="0" vertical="bottom"/>
    </xf>
    <xf borderId="9" fillId="0" fontId="2" numFmtId="0" xfId="0" applyAlignment="1" applyBorder="1" applyFont="1">
      <alignment readingOrder="0" vertical="bottom"/>
    </xf>
    <xf borderId="10" fillId="2" fontId="2" numFmtId="0" xfId="0" applyAlignment="1" applyBorder="1" applyFont="1">
      <alignment readingOrder="0" vertical="bottom"/>
    </xf>
    <xf borderId="0" fillId="0" fontId="2" numFmtId="165" xfId="0" applyFont="1" applyNumberFormat="1"/>
    <xf borderId="0" fillId="0" fontId="2" numFmtId="165" xfId="0" applyFont="1" applyNumberFormat="1"/>
    <xf borderId="10" fillId="0" fontId="2" numFmtId="165" xfId="0" applyBorder="1" applyFont="1" applyNumberFormat="1"/>
    <xf borderId="11" fillId="0" fontId="2" numFmtId="0" xfId="0" applyAlignment="1" applyBorder="1" applyFont="1">
      <alignment readingOrder="0" vertical="bottom"/>
    </xf>
    <xf borderId="12" fillId="2" fontId="2" numFmtId="0" xfId="0" applyAlignment="1" applyBorder="1" applyFont="1">
      <alignment readingOrder="0" vertical="bottom"/>
    </xf>
    <xf borderId="0" fillId="0" fontId="2" numFmtId="164" xfId="0" applyFont="1" applyNumberFormat="1"/>
    <xf borderId="10" fillId="0" fontId="2" numFmtId="164" xfId="0" applyBorder="1" applyFont="1" applyNumberFormat="1"/>
    <xf borderId="6" fillId="0" fontId="2" numFmtId="0" xfId="0" applyAlignment="1" applyBorder="1" applyFont="1">
      <alignment readingOrder="0" vertical="bottom"/>
    </xf>
    <xf borderId="8" fillId="0" fontId="0" numFmtId="164" xfId="0" applyAlignment="1" applyBorder="1" applyFont="1" applyNumberFormat="1">
      <alignment horizontal="right" readingOrder="0" vertical="bottom"/>
    </xf>
    <xf borderId="9" fillId="0" fontId="4" numFmtId="0" xfId="0" applyAlignment="1" applyBorder="1" applyFont="1">
      <alignment readingOrder="0"/>
    </xf>
    <xf borderId="10" fillId="0" fontId="4" numFmtId="164" xfId="0" applyBorder="1" applyFont="1" applyNumberFormat="1"/>
    <xf borderId="11" fillId="0" fontId="2" numFmtId="0" xfId="0" applyAlignment="1" applyBorder="1" applyFont="1">
      <alignment readingOrder="0"/>
    </xf>
    <xf borderId="13" fillId="0" fontId="2" numFmtId="164" xfId="0" applyBorder="1" applyFont="1" applyNumberFormat="1"/>
    <xf borderId="13" fillId="0" fontId="2" numFmtId="0" xfId="0" applyBorder="1" applyFont="1"/>
    <xf borderId="12" fillId="0" fontId="2" numFmtId="0" xfId="0" applyBorder="1" applyFont="1"/>
    <xf borderId="9" fillId="0" fontId="2" numFmtId="0" xfId="0" applyAlignment="1" applyBorder="1" applyFont="1">
      <alignment vertical="bottom"/>
    </xf>
    <xf borderId="10" fillId="2" fontId="0" numFmtId="9" xfId="0" applyAlignment="1" applyBorder="1" applyFont="1" applyNumberFormat="1">
      <alignment horizontal="right" readingOrder="0" vertical="bottom"/>
    </xf>
    <xf borderId="10" fillId="0" fontId="0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0" fillId="0" fontId="2" numFmtId="164" xfId="0" applyAlignment="1" applyBorder="1" applyFont="1" applyNumberFormat="1">
      <alignment horizontal="right" vertical="bottom"/>
    </xf>
    <xf borderId="14" fillId="0" fontId="2" numFmtId="0" xfId="0" applyAlignment="1" applyBorder="1" applyFont="1">
      <alignment readingOrder="0" vertical="bottom"/>
    </xf>
    <xf borderId="14" fillId="0" fontId="2" numFmtId="165" xfId="0" applyAlignment="1" applyBorder="1" applyFont="1" applyNumberFormat="1">
      <alignment horizontal="right" vertical="bottom"/>
    </xf>
    <xf borderId="10" fillId="2" fontId="2" numFmtId="10" xfId="0" applyAlignment="1" applyBorder="1" applyFont="1" applyNumberFormat="1">
      <alignment horizontal="right" readingOrder="0" vertical="bottom"/>
    </xf>
    <xf borderId="15" fillId="0" fontId="2" numFmtId="0" xfId="0" applyAlignment="1" applyBorder="1" applyFont="1">
      <alignment readingOrder="0" vertical="bottom"/>
    </xf>
    <xf borderId="15" fillId="0" fontId="2" numFmtId="165" xfId="0" applyAlignment="1" applyBorder="1" applyFont="1" applyNumberFormat="1">
      <alignment vertical="bottom"/>
    </xf>
    <xf borderId="10" fillId="2" fontId="2" numFmtId="0" xfId="0" applyAlignment="1" applyBorder="1" applyFont="1">
      <alignment horizontal="right" readingOrder="0" vertical="bottom"/>
    </xf>
    <xf borderId="15" fillId="0" fontId="2" numFmtId="165" xfId="0" applyAlignment="1" applyBorder="1" applyFont="1" applyNumberFormat="1">
      <alignment readingOrder="0"/>
    </xf>
    <xf borderId="15" fillId="0" fontId="2" numFmtId="165" xfId="0" applyBorder="1" applyFont="1" applyNumberFormat="1"/>
    <xf borderId="10" fillId="0" fontId="2" numFmtId="165" xfId="0" applyAlignment="1" applyBorder="1" applyFont="1" applyNumberFormat="1">
      <alignment horizontal="right" vertical="bottom"/>
    </xf>
    <xf borderId="15" fillId="0" fontId="2" numFmtId="0" xfId="0" applyAlignment="1" applyBorder="1" applyFont="1">
      <alignment readingOrder="0"/>
    </xf>
    <xf borderId="10" fillId="0" fontId="0" numFmtId="165" xfId="0" applyAlignment="1" applyBorder="1" applyFont="1" applyNumberFormat="1">
      <alignment horizontal="right" vertical="bottom"/>
    </xf>
    <xf borderId="11" fillId="0" fontId="2" numFmtId="0" xfId="0" applyAlignment="1" applyBorder="1" applyFont="1">
      <alignment vertical="bottom"/>
    </xf>
    <xf borderId="12" fillId="0" fontId="2" numFmtId="165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readingOrder="0" vertical="bottom"/>
    </xf>
    <xf borderId="4" fillId="0" fontId="3" numFmtId="165" xfId="0" applyAlignment="1" applyBorder="1" applyFont="1" applyNumberFormat="1">
      <alignment horizontal="right" vertical="bottom"/>
    </xf>
    <xf borderId="8" fillId="2" fontId="2" numFmtId="165" xfId="0" applyAlignment="1" applyBorder="1" applyFont="1" applyNumberFormat="1">
      <alignment readingOrder="0" vertical="bottom"/>
    </xf>
    <xf borderId="10" fillId="2" fontId="2" numFmtId="0" xfId="0" applyAlignment="1" applyBorder="1" applyFont="1">
      <alignment readingOrder="0"/>
    </xf>
    <xf borderId="15" fillId="0" fontId="2" numFmtId="0" xfId="0" applyBorder="1" applyFont="1"/>
    <xf borderId="12" fillId="0" fontId="2" numFmtId="165" xfId="0" applyBorder="1" applyFont="1" applyNumberFormat="1"/>
    <xf borderId="5" fillId="0" fontId="2" numFmtId="0" xfId="0" applyAlignment="1" applyBorder="1" applyFont="1">
      <alignment readingOrder="0"/>
    </xf>
    <xf borderId="5" fillId="0" fontId="2" numFmtId="165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14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10" fillId="2" fontId="0" numFmtId="164" xfId="0" applyAlignment="1" applyBorder="1" applyFont="1" applyNumberFormat="1">
      <alignment horizontal="right" readingOrder="0" vertical="bottom"/>
    </xf>
    <xf borderId="15" fillId="0" fontId="2" numFmtId="165" xfId="0" applyAlignment="1" applyBorder="1" applyFont="1" applyNumberFormat="1">
      <alignment horizontal="right" vertical="bottom"/>
    </xf>
    <xf borderId="10" fillId="0" fontId="0" numFmtId="0" xfId="0" applyAlignment="1" applyBorder="1" applyFont="1">
      <alignment readingOrder="0"/>
    </xf>
    <xf borderId="9" fillId="0" fontId="2" numFmtId="165" xfId="0" applyAlignment="1" applyBorder="1" applyFont="1" applyNumberFormat="1">
      <alignment readingOrder="0"/>
    </xf>
    <xf borderId="12" fillId="2" fontId="0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/>
    </xf>
    <xf borderId="8" fillId="0" fontId="3" numFmtId="165" xfId="0" applyAlignment="1" applyBorder="1" applyFont="1" applyNumberFormat="1">
      <alignment readingOrder="0"/>
    </xf>
    <xf borderId="9" fillId="2" fontId="2" numFmtId="0" xfId="0" applyAlignment="1" applyBorder="1" applyFont="1">
      <alignment readingOrder="0"/>
    </xf>
    <xf borderId="10" fillId="2" fontId="2" numFmtId="165" xfId="0" applyAlignment="1" applyBorder="1" applyFont="1" applyNumberFormat="1">
      <alignment readingOrder="0"/>
    </xf>
    <xf borderId="9" fillId="0" fontId="2" numFmtId="0" xfId="0" applyBorder="1" applyFont="1"/>
    <xf borderId="5" fillId="0" fontId="2" numFmtId="165" xfId="0" applyAlignment="1" applyBorder="1" applyFont="1" applyNumberFormat="1">
      <alignment horizontal="right" vertical="bottom"/>
    </xf>
    <xf borderId="14" fillId="0" fontId="3" numFmtId="0" xfId="0" applyAlignment="1" applyBorder="1" applyFont="1">
      <alignment horizontal="center" readingOrder="0" vertical="bottom"/>
    </xf>
    <xf borderId="14" fillId="0" fontId="2" numFmtId="165" xfId="0" applyBorder="1" applyFont="1" applyNumberFormat="1"/>
    <xf borderId="11" fillId="2" fontId="2" numFmtId="0" xfId="0" applyAlignment="1" applyBorder="1" applyFont="1">
      <alignment readingOrder="0"/>
    </xf>
    <xf borderId="12" fillId="2" fontId="2" numFmtId="165" xfId="0" applyAlignment="1" applyBorder="1" applyFont="1" applyNumberFormat="1">
      <alignment readingOrder="0"/>
    </xf>
    <xf borderId="8" fillId="0" fontId="2" numFmtId="0" xfId="0" applyBorder="1" applyFont="1"/>
    <xf borderId="8" fillId="2" fontId="0" numFmtId="165" xfId="0" applyAlignment="1" applyBorder="1" applyFont="1" applyNumberFormat="1">
      <alignment readingOrder="0" vertical="bottom"/>
    </xf>
    <xf borderId="10" fillId="2" fontId="2" numFmtId="9" xfId="0" applyAlignment="1" applyBorder="1" applyFont="1" applyNumberFormat="1">
      <alignment readingOrder="0"/>
    </xf>
    <xf borderId="11" fillId="0" fontId="4" numFmtId="0" xfId="0" applyAlignment="1" applyBorder="1" applyFont="1">
      <alignment readingOrder="0"/>
    </xf>
    <xf borderId="12" fillId="2" fontId="4" numFmtId="9" xfId="0" applyAlignment="1" applyBorder="1" applyFont="1" applyNumberFormat="1">
      <alignment readingOrder="0"/>
    </xf>
    <xf borderId="5" fillId="0" fontId="2" numFmtId="165" xfId="0" applyBorder="1" applyFont="1" applyNumberFormat="1"/>
    <xf borderId="7" fillId="0" fontId="4" numFmtId="0" xfId="0" applyBorder="1" applyFont="1"/>
    <xf borderId="8" fillId="0" fontId="3" numFmtId="0" xfId="0" applyBorder="1" applyFont="1"/>
    <xf borderId="4" fillId="0" fontId="4" numFmtId="0" xfId="0" applyBorder="1" applyFont="1"/>
    <xf borderId="2" fillId="0" fontId="4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2" numFmtId="166" xfId="0" applyFont="1" applyNumberFormat="1"/>
    <xf borderId="0" fillId="0" fontId="3" numFmtId="0" xfId="0" applyAlignment="1" applyFont="1">
      <alignment readingOrder="0" vertical="bottom"/>
    </xf>
    <xf borderId="13" fillId="0" fontId="2" numFmtId="165" xfId="0" applyBorder="1" applyFont="1" applyNumberFormat="1"/>
    <xf borderId="10" fillId="0" fontId="2" numFmtId="165" xfId="0" applyAlignment="1" applyBorder="1" applyFont="1" applyNumberFormat="1">
      <alignment vertical="bottom"/>
    </xf>
    <xf borderId="0" fillId="0" fontId="2" numFmtId="166" xfId="0" applyAlignment="1" applyFont="1" applyNumberFormat="1">
      <alignment vertical="bottom"/>
    </xf>
    <xf borderId="12" fillId="0" fontId="2" numFmtId="164" xfId="0" applyBorder="1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4" numFmtId="165" xfId="0" applyAlignment="1" applyFont="1" applyNumberFormat="1">
      <alignment readingOrder="0"/>
    </xf>
    <xf borderId="0" fillId="3" fontId="6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horizontal="center" vertical="bottom"/>
    </xf>
    <xf borderId="0" fillId="0" fontId="7" numFmtId="165" xfId="0" applyAlignment="1" applyFont="1" applyNumberFormat="1">
      <alignment horizontal="center" vertical="bottom"/>
    </xf>
    <xf borderId="0" fillId="0" fontId="7" numFmtId="10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165" xfId="0" applyAlignment="1" applyFont="1" applyNumberFormat="1">
      <alignment horizontal="center" vertical="bottom"/>
    </xf>
    <xf borderId="0" fillId="3" fontId="7" numFmtId="0" xfId="0" applyAlignment="1" applyFont="1">
      <alignment horizontal="center" vertical="bottom"/>
    </xf>
    <xf borderId="0" fillId="3" fontId="7" numFmtId="165" xfId="0" applyAlignment="1" applyFont="1" applyNumberFormat="1">
      <alignment horizontal="center" vertical="bottom"/>
    </xf>
    <xf borderId="0" fillId="3" fontId="7" numFmtId="165" xfId="0" applyAlignment="1" applyFont="1" applyNumberFormat="1">
      <alignment horizontal="right" vertical="bottom"/>
    </xf>
    <xf borderId="0" fillId="3" fontId="7" numFmtId="165" xfId="0" applyAlignment="1" applyFont="1" applyNumberFormat="1">
      <alignment horizontal="right" vertical="bottom"/>
    </xf>
    <xf borderId="0" fillId="3" fontId="7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4" numFmtId="165" xfId="0" applyAlignment="1" applyFont="1" applyNumberFormat="1">
      <alignment readingOrder="0"/>
    </xf>
    <xf borderId="0" fillId="0" fontId="4" numFmtId="165" xfId="0" applyFont="1" applyNumberFormat="1"/>
    <xf borderId="0" fillId="0" fontId="4" numFmtId="10" xfId="0" applyAlignment="1" applyFont="1" applyNumberFormat="1">
      <alignment readingOrder="0"/>
    </xf>
    <xf borderId="0" fillId="0" fontId="9" numFmtId="0" xfId="0" applyFont="1"/>
    <xf borderId="13" fillId="0" fontId="9" numFmtId="0" xfId="0" applyAlignment="1" applyBorder="1" applyFont="1">
      <alignment readingOrder="0"/>
    </xf>
    <xf borderId="16" fillId="0" fontId="10" numFmtId="0" xfId="0" applyAlignment="1" applyBorder="1" applyFont="1">
      <alignment readingOrder="0"/>
    </xf>
    <xf borderId="16" fillId="0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5"/>
    <col customWidth="1" min="2" max="2" width="29.5"/>
    <col customWidth="1" min="4" max="4" width="10.0"/>
    <col customWidth="1" min="5" max="5" width="39.25"/>
    <col customWidth="1" min="6" max="6" width="29.5"/>
    <col customWidth="1" min="7" max="7" width="23.0"/>
    <col customWidth="1" min="8" max="8" width="30.75"/>
    <col customWidth="1" min="9" max="9" width="28.88"/>
    <col customWidth="1" min="10" max="10" width="21.0"/>
    <col customWidth="1" min="11" max="11" width="20.63"/>
    <col customWidth="1" min="12" max="12" width="22.5"/>
  </cols>
  <sheetData>
    <row r="1">
      <c r="A1" s="1"/>
      <c r="B1" s="2"/>
      <c r="C1" s="2"/>
      <c r="D1" s="2"/>
      <c r="E1" s="2"/>
      <c r="F1" s="2"/>
      <c r="G1" s="2"/>
      <c r="H1" s="3"/>
      <c r="I1" s="3"/>
      <c r="J1" s="2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>
      <c r="B2" s="4" t="s">
        <v>0</v>
      </c>
      <c r="C2" s="3"/>
      <c r="D2" s="2"/>
      <c r="E2" s="5" t="s">
        <v>1</v>
      </c>
      <c r="F2" s="6"/>
      <c r="G2" s="7"/>
      <c r="H2" s="7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9"/>
      <c r="BN2" s="2"/>
      <c r="BO2" s="2"/>
    </row>
    <row r="3">
      <c r="B3" s="10" t="s">
        <v>2</v>
      </c>
      <c r="C3" s="3"/>
      <c r="D3" s="2"/>
      <c r="E3" s="11" t="s">
        <v>3</v>
      </c>
      <c r="F3" s="12">
        <f t="shared" ref="F3:BM3" si="1">$C$8/12*F14</f>
        <v>1750</v>
      </c>
      <c r="G3" s="12">
        <f t="shared" si="1"/>
        <v>3500</v>
      </c>
      <c r="H3" s="12">
        <f t="shared" si="1"/>
        <v>5250</v>
      </c>
      <c r="I3" s="12">
        <f t="shared" si="1"/>
        <v>7000</v>
      </c>
      <c r="J3" s="12">
        <f t="shared" si="1"/>
        <v>8750</v>
      </c>
      <c r="K3" s="12">
        <f t="shared" si="1"/>
        <v>10500</v>
      </c>
      <c r="L3" s="12">
        <f t="shared" si="1"/>
        <v>12250</v>
      </c>
      <c r="M3" s="12">
        <f t="shared" si="1"/>
        <v>14000</v>
      </c>
      <c r="N3" s="12">
        <f t="shared" si="1"/>
        <v>15750</v>
      </c>
      <c r="O3" s="12">
        <f t="shared" si="1"/>
        <v>17500</v>
      </c>
      <c r="P3" s="12">
        <f t="shared" si="1"/>
        <v>19250</v>
      </c>
      <c r="Q3" s="12">
        <f t="shared" si="1"/>
        <v>21000</v>
      </c>
      <c r="R3" s="12">
        <f t="shared" si="1"/>
        <v>22750</v>
      </c>
      <c r="S3" s="12">
        <f t="shared" si="1"/>
        <v>24500</v>
      </c>
      <c r="T3" s="12">
        <f t="shared" si="1"/>
        <v>26250</v>
      </c>
      <c r="U3" s="12">
        <f t="shared" si="1"/>
        <v>28000</v>
      </c>
      <c r="V3" s="12">
        <f t="shared" si="1"/>
        <v>29750</v>
      </c>
      <c r="W3" s="12">
        <f t="shared" si="1"/>
        <v>31500</v>
      </c>
      <c r="X3" s="12">
        <f t="shared" si="1"/>
        <v>33250</v>
      </c>
      <c r="Y3" s="12">
        <f t="shared" si="1"/>
        <v>35000</v>
      </c>
      <c r="Z3" s="12">
        <f t="shared" si="1"/>
        <v>36750</v>
      </c>
      <c r="AA3" s="12">
        <f t="shared" si="1"/>
        <v>38500</v>
      </c>
      <c r="AB3" s="12">
        <f t="shared" si="1"/>
        <v>40250</v>
      </c>
      <c r="AC3" s="12">
        <f t="shared" si="1"/>
        <v>42000</v>
      </c>
      <c r="AD3" s="12">
        <f t="shared" si="1"/>
        <v>43750</v>
      </c>
      <c r="AE3" s="12">
        <f t="shared" si="1"/>
        <v>45500</v>
      </c>
      <c r="AF3" s="12">
        <f t="shared" si="1"/>
        <v>47250</v>
      </c>
      <c r="AG3" s="12">
        <f t="shared" si="1"/>
        <v>49000</v>
      </c>
      <c r="AH3" s="12">
        <f t="shared" si="1"/>
        <v>50750</v>
      </c>
      <c r="AI3" s="12">
        <f t="shared" si="1"/>
        <v>52500</v>
      </c>
      <c r="AJ3" s="12">
        <f t="shared" si="1"/>
        <v>54250</v>
      </c>
      <c r="AK3" s="12">
        <f t="shared" si="1"/>
        <v>56000</v>
      </c>
      <c r="AL3" s="12">
        <f t="shared" si="1"/>
        <v>57750</v>
      </c>
      <c r="AM3" s="12">
        <f t="shared" si="1"/>
        <v>59500</v>
      </c>
      <c r="AN3" s="12">
        <f t="shared" si="1"/>
        <v>61250</v>
      </c>
      <c r="AO3" s="12">
        <f t="shared" si="1"/>
        <v>63000</v>
      </c>
      <c r="AP3" s="12">
        <f t="shared" si="1"/>
        <v>64750</v>
      </c>
      <c r="AQ3" s="12">
        <f t="shared" si="1"/>
        <v>66500</v>
      </c>
      <c r="AR3" s="12">
        <f t="shared" si="1"/>
        <v>68250</v>
      </c>
      <c r="AS3" s="12">
        <f t="shared" si="1"/>
        <v>70000</v>
      </c>
      <c r="AT3" s="12">
        <f t="shared" si="1"/>
        <v>71750</v>
      </c>
      <c r="AU3" s="12">
        <f t="shared" si="1"/>
        <v>73500</v>
      </c>
      <c r="AV3" s="12">
        <f t="shared" si="1"/>
        <v>75250</v>
      </c>
      <c r="AW3" s="12">
        <f t="shared" si="1"/>
        <v>77000</v>
      </c>
      <c r="AX3" s="12">
        <f t="shared" si="1"/>
        <v>78750</v>
      </c>
      <c r="AY3" s="12">
        <f t="shared" si="1"/>
        <v>80500</v>
      </c>
      <c r="AZ3" s="12">
        <f t="shared" si="1"/>
        <v>82250</v>
      </c>
      <c r="BA3" s="12">
        <f t="shared" si="1"/>
        <v>84000</v>
      </c>
      <c r="BB3" s="12">
        <f t="shared" si="1"/>
        <v>85750</v>
      </c>
      <c r="BC3" s="12">
        <f t="shared" si="1"/>
        <v>87500</v>
      </c>
      <c r="BD3" s="12">
        <f t="shared" si="1"/>
        <v>89250</v>
      </c>
      <c r="BE3" s="12">
        <f t="shared" si="1"/>
        <v>91000</v>
      </c>
      <c r="BF3" s="12">
        <f t="shared" si="1"/>
        <v>92750</v>
      </c>
      <c r="BG3" s="12">
        <f t="shared" si="1"/>
        <v>94500</v>
      </c>
      <c r="BH3" s="12">
        <f t="shared" si="1"/>
        <v>96250</v>
      </c>
      <c r="BI3" s="12">
        <f t="shared" si="1"/>
        <v>98000</v>
      </c>
      <c r="BJ3" s="12">
        <f t="shared" si="1"/>
        <v>99750</v>
      </c>
      <c r="BK3" s="12">
        <f t="shared" si="1"/>
        <v>101500</v>
      </c>
      <c r="BL3" s="12">
        <f t="shared" si="1"/>
        <v>103250</v>
      </c>
      <c r="BM3" s="13">
        <f t="shared" si="1"/>
        <v>105000</v>
      </c>
      <c r="BN3" s="2"/>
      <c r="BO3" s="2"/>
    </row>
    <row r="4">
      <c r="B4" s="3"/>
      <c r="C4" s="3"/>
      <c r="D4" s="3"/>
      <c r="E4" s="14" t="s">
        <v>4</v>
      </c>
      <c r="F4" s="3">
        <f t="shared" ref="F4:BM4" si="2">$C$8/12</f>
        <v>1750</v>
      </c>
      <c r="G4" s="3">
        <f t="shared" si="2"/>
        <v>1750</v>
      </c>
      <c r="H4" s="3">
        <f t="shared" si="2"/>
        <v>1750</v>
      </c>
      <c r="I4" s="3">
        <f t="shared" si="2"/>
        <v>1750</v>
      </c>
      <c r="J4" s="3">
        <f t="shared" si="2"/>
        <v>1750</v>
      </c>
      <c r="K4" s="3">
        <f t="shared" si="2"/>
        <v>1750</v>
      </c>
      <c r="L4" s="3">
        <f t="shared" si="2"/>
        <v>1750</v>
      </c>
      <c r="M4" s="3">
        <f t="shared" si="2"/>
        <v>1750</v>
      </c>
      <c r="N4" s="3">
        <f t="shared" si="2"/>
        <v>1750</v>
      </c>
      <c r="O4" s="3">
        <f t="shared" si="2"/>
        <v>1750</v>
      </c>
      <c r="P4" s="3">
        <f t="shared" si="2"/>
        <v>1750</v>
      </c>
      <c r="Q4" s="3">
        <f t="shared" si="2"/>
        <v>1750</v>
      </c>
      <c r="R4" s="3">
        <f t="shared" si="2"/>
        <v>1750</v>
      </c>
      <c r="S4" s="3">
        <f t="shared" si="2"/>
        <v>1750</v>
      </c>
      <c r="T4" s="3">
        <f t="shared" si="2"/>
        <v>1750</v>
      </c>
      <c r="U4" s="3">
        <f t="shared" si="2"/>
        <v>1750</v>
      </c>
      <c r="V4" s="3">
        <f t="shared" si="2"/>
        <v>1750</v>
      </c>
      <c r="W4" s="3">
        <f t="shared" si="2"/>
        <v>1750</v>
      </c>
      <c r="X4" s="3">
        <f t="shared" si="2"/>
        <v>1750</v>
      </c>
      <c r="Y4" s="3">
        <f t="shared" si="2"/>
        <v>1750</v>
      </c>
      <c r="Z4" s="3">
        <f t="shared" si="2"/>
        <v>1750</v>
      </c>
      <c r="AA4" s="3">
        <f t="shared" si="2"/>
        <v>1750</v>
      </c>
      <c r="AB4" s="3">
        <f t="shared" si="2"/>
        <v>1750</v>
      </c>
      <c r="AC4" s="3">
        <f t="shared" si="2"/>
        <v>1750</v>
      </c>
      <c r="AD4" s="3">
        <f t="shared" si="2"/>
        <v>1750</v>
      </c>
      <c r="AE4" s="3">
        <f t="shared" si="2"/>
        <v>1750</v>
      </c>
      <c r="AF4" s="3">
        <f t="shared" si="2"/>
        <v>1750</v>
      </c>
      <c r="AG4" s="3">
        <f t="shared" si="2"/>
        <v>1750</v>
      </c>
      <c r="AH4" s="3">
        <f t="shared" si="2"/>
        <v>1750</v>
      </c>
      <c r="AI4" s="3">
        <f t="shared" si="2"/>
        <v>1750</v>
      </c>
      <c r="AJ4" s="3">
        <f t="shared" si="2"/>
        <v>1750</v>
      </c>
      <c r="AK4" s="3">
        <f t="shared" si="2"/>
        <v>1750</v>
      </c>
      <c r="AL4" s="3">
        <f t="shared" si="2"/>
        <v>1750</v>
      </c>
      <c r="AM4" s="3">
        <f t="shared" si="2"/>
        <v>1750</v>
      </c>
      <c r="AN4" s="3">
        <f t="shared" si="2"/>
        <v>1750</v>
      </c>
      <c r="AO4" s="3">
        <f t="shared" si="2"/>
        <v>1750</v>
      </c>
      <c r="AP4" s="3">
        <f t="shared" si="2"/>
        <v>1750</v>
      </c>
      <c r="AQ4" s="3">
        <f t="shared" si="2"/>
        <v>1750</v>
      </c>
      <c r="AR4" s="3">
        <f t="shared" si="2"/>
        <v>1750</v>
      </c>
      <c r="AS4" s="3">
        <f t="shared" si="2"/>
        <v>1750</v>
      </c>
      <c r="AT4" s="3">
        <f t="shared" si="2"/>
        <v>1750</v>
      </c>
      <c r="AU4" s="3">
        <f t="shared" si="2"/>
        <v>1750</v>
      </c>
      <c r="AV4" s="3">
        <f t="shared" si="2"/>
        <v>1750</v>
      </c>
      <c r="AW4" s="3">
        <f t="shared" si="2"/>
        <v>1750</v>
      </c>
      <c r="AX4" s="3">
        <f t="shared" si="2"/>
        <v>1750</v>
      </c>
      <c r="AY4" s="3">
        <f t="shared" si="2"/>
        <v>1750</v>
      </c>
      <c r="AZ4" s="3">
        <f t="shared" si="2"/>
        <v>1750</v>
      </c>
      <c r="BA4" s="3">
        <f t="shared" si="2"/>
        <v>1750</v>
      </c>
      <c r="BB4" s="3">
        <f t="shared" si="2"/>
        <v>1750</v>
      </c>
      <c r="BC4" s="3">
        <f t="shared" si="2"/>
        <v>1750</v>
      </c>
      <c r="BD4" s="3">
        <f t="shared" si="2"/>
        <v>1750</v>
      </c>
      <c r="BE4" s="3">
        <f t="shared" si="2"/>
        <v>1750</v>
      </c>
      <c r="BF4" s="3">
        <f t="shared" si="2"/>
        <v>1750</v>
      </c>
      <c r="BG4" s="3">
        <f t="shared" si="2"/>
        <v>1750</v>
      </c>
      <c r="BH4" s="3">
        <f t="shared" si="2"/>
        <v>1750</v>
      </c>
      <c r="BI4" s="3">
        <f t="shared" si="2"/>
        <v>1750</v>
      </c>
      <c r="BJ4" s="3">
        <f t="shared" si="2"/>
        <v>1750</v>
      </c>
      <c r="BK4" s="3">
        <f t="shared" si="2"/>
        <v>1750</v>
      </c>
      <c r="BL4" s="3">
        <f t="shared" si="2"/>
        <v>1750</v>
      </c>
      <c r="BM4" s="15">
        <f t="shared" si="2"/>
        <v>1750</v>
      </c>
      <c r="BN4" s="2"/>
      <c r="BO4" s="2"/>
    </row>
    <row r="5">
      <c r="B5" s="5" t="s">
        <v>5</v>
      </c>
      <c r="C5" s="16"/>
      <c r="D5" s="2"/>
      <c r="E5" s="14" t="s">
        <v>6</v>
      </c>
      <c r="F5" s="2" t="b">
        <f t="shared" ref="F5:BM5" si="3">$C$28&gt;=F14</f>
        <v>1</v>
      </c>
      <c r="G5" s="2" t="b">
        <f t="shared" si="3"/>
        <v>1</v>
      </c>
      <c r="H5" s="2" t="b">
        <f t="shared" si="3"/>
        <v>1</v>
      </c>
      <c r="I5" s="2" t="b">
        <f t="shared" si="3"/>
        <v>1</v>
      </c>
      <c r="J5" s="2" t="b">
        <f t="shared" si="3"/>
        <v>1</v>
      </c>
      <c r="K5" s="2" t="b">
        <f t="shared" si="3"/>
        <v>1</v>
      </c>
      <c r="L5" s="2" t="b">
        <f t="shared" si="3"/>
        <v>1</v>
      </c>
      <c r="M5" s="2" t="b">
        <f t="shared" si="3"/>
        <v>1</v>
      </c>
      <c r="N5" s="2" t="b">
        <f t="shared" si="3"/>
        <v>1</v>
      </c>
      <c r="O5" s="2" t="b">
        <f t="shared" si="3"/>
        <v>1</v>
      </c>
      <c r="P5" s="2" t="b">
        <f t="shared" si="3"/>
        <v>1</v>
      </c>
      <c r="Q5" s="2" t="b">
        <f t="shared" si="3"/>
        <v>1</v>
      </c>
      <c r="R5" s="2" t="b">
        <f t="shared" si="3"/>
        <v>1</v>
      </c>
      <c r="S5" s="2" t="b">
        <f t="shared" si="3"/>
        <v>1</v>
      </c>
      <c r="T5" s="2" t="b">
        <f t="shared" si="3"/>
        <v>1</v>
      </c>
      <c r="U5" s="2" t="b">
        <f t="shared" si="3"/>
        <v>1</v>
      </c>
      <c r="V5" s="2" t="b">
        <f t="shared" si="3"/>
        <v>1</v>
      </c>
      <c r="W5" s="2" t="b">
        <f t="shared" si="3"/>
        <v>1</v>
      </c>
      <c r="X5" s="2" t="b">
        <f t="shared" si="3"/>
        <v>1</v>
      </c>
      <c r="Y5" s="2" t="b">
        <f t="shared" si="3"/>
        <v>1</v>
      </c>
      <c r="Z5" s="2" t="b">
        <f t="shared" si="3"/>
        <v>1</v>
      </c>
      <c r="AA5" s="2" t="b">
        <f t="shared" si="3"/>
        <v>1</v>
      </c>
      <c r="AB5" s="2" t="b">
        <f t="shared" si="3"/>
        <v>1</v>
      </c>
      <c r="AC5" s="2" t="b">
        <f t="shared" si="3"/>
        <v>1</v>
      </c>
      <c r="AD5" s="2" t="b">
        <f t="shared" si="3"/>
        <v>1</v>
      </c>
      <c r="AE5" s="2" t="b">
        <f t="shared" si="3"/>
        <v>1</v>
      </c>
      <c r="AF5" s="2" t="b">
        <f t="shared" si="3"/>
        <v>1</v>
      </c>
      <c r="AG5" s="2" t="b">
        <f t="shared" si="3"/>
        <v>1</v>
      </c>
      <c r="AH5" s="2" t="b">
        <f t="shared" si="3"/>
        <v>1</v>
      </c>
      <c r="AI5" s="2" t="b">
        <f t="shared" si="3"/>
        <v>1</v>
      </c>
      <c r="AJ5" s="2" t="b">
        <f t="shared" si="3"/>
        <v>1</v>
      </c>
      <c r="AK5" s="2" t="b">
        <f t="shared" si="3"/>
        <v>1</v>
      </c>
      <c r="AL5" s="2" t="b">
        <f t="shared" si="3"/>
        <v>1</v>
      </c>
      <c r="AM5" s="2" t="b">
        <f t="shared" si="3"/>
        <v>1</v>
      </c>
      <c r="AN5" s="2" t="b">
        <f t="shared" si="3"/>
        <v>1</v>
      </c>
      <c r="AO5" s="2" t="b">
        <f t="shared" si="3"/>
        <v>1</v>
      </c>
      <c r="AP5" s="2" t="b">
        <f t="shared" si="3"/>
        <v>1</v>
      </c>
      <c r="AQ5" s="2" t="b">
        <f t="shared" si="3"/>
        <v>1</v>
      </c>
      <c r="AR5" s="2" t="b">
        <f t="shared" si="3"/>
        <v>1</v>
      </c>
      <c r="AS5" s="2" t="b">
        <f t="shared" si="3"/>
        <v>1</v>
      </c>
      <c r="AT5" s="2" t="b">
        <f t="shared" si="3"/>
        <v>1</v>
      </c>
      <c r="AU5" s="2" t="b">
        <f t="shared" si="3"/>
        <v>1</v>
      </c>
      <c r="AV5" s="2" t="b">
        <f t="shared" si="3"/>
        <v>1</v>
      </c>
      <c r="AW5" s="2" t="b">
        <f t="shared" si="3"/>
        <v>1</v>
      </c>
      <c r="AX5" s="2" t="b">
        <f t="shared" si="3"/>
        <v>1</v>
      </c>
      <c r="AY5" s="2" t="b">
        <f t="shared" si="3"/>
        <v>1</v>
      </c>
      <c r="AZ5" s="2" t="b">
        <f t="shared" si="3"/>
        <v>1</v>
      </c>
      <c r="BA5" s="2" t="b">
        <f t="shared" si="3"/>
        <v>1</v>
      </c>
      <c r="BB5" s="2" t="b">
        <f t="shared" si="3"/>
        <v>1</v>
      </c>
      <c r="BC5" s="2" t="b">
        <f t="shared" si="3"/>
        <v>1</v>
      </c>
      <c r="BD5" s="2" t="b">
        <f t="shared" si="3"/>
        <v>1</v>
      </c>
      <c r="BE5" s="2" t="b">
        <f t="shared" si="3"/>
        <v>1</v>
      </c>
      <c r="BF5" s="2" t="b">
        <f t="shared" si="3"/>
        <v>1</v>
      </c>
      <c r="BG5" s="2" t="b">
        <f t="shared" si="3"/>
        <v>1</v>
      </c>
      <c r="BH5" s="2" t="b">
        <f t="shared" si="3"/>
        <v>1</v>
      </c>
      <c r="BI5" s="2" t="b">
        <f t="shared" si="3"/>
        <v>0</v>
      </c>
      <c r="BJ5" s="2" t="b">
        <f t="shared" si="3"/>
        <v>0</v>
      </c>
      <c r="BK5" s="2" t="b">
        <f t="shared" si="3"/>
        <v>0</v>
      </c>
      <c r="BL5" s="2" t="b">
        <f t="shared" si="3"/>
        <v>0</v>
      </c>
      <c r="BM5" s="17" t="b">
        <f t="shared" si="3"/>
        <v>0</v>
      </c>
      <c r="BN5" s="2"/>
      <c r="BO5" s="2"/>
    </row>
    <row r="6">
      <c r="B6" s="11" t="s">
        <v>7</v>
      </c>
      <c r="C6" s="18" t="s">
        <v>8</v>
      </c>
      <c r="D6" s="19"/>
      <c r="E6" s="14" t="s">
        <v>9</v>
      </c>
      <c r="F6" s="3" t="b">
        <f t="shared" ref="F6:BM6" si="4">F14&lt;=$C$17</f>
        <v>1</v>
      </c>
      <c r="G6" s="3" t="b">
        <f t="shared" si="4"/>
        <v>1</v>
      </c>
      <c r="H6" s="3" t="b">
        <f t="shared" si="4"/>
        <v>1</v>
      </c>
      <c r="I6" s="3" t="b">
        <f t="shared" si="4"/>
        <v>1</v>
      </c>
      <c r="J6" s="3" t="b">
        <f t="shared" si="4"/>
        <v>1</v>
      </c>
      <c r="K6" s="3" t="b">
        <f t="shared" si="4"/>
        <v>1</v>
      </c>
      <c r="L6" s="3" t="b">
        <f t="shared" si="4"/>
        <v>1</v>
      </c>
      <c r="M6" s="3" t="b">
        <f t="shared" si="4"/>
        <v>1</v>
      </c>
      <c r="N6" s="3" t="b">
        <f t="shared" si="4"/>
        <v>1</v>
      </c>
      <c r="O6" s="3" t="b">
        <f t="shared" si="4"/>
        <v>1</v>
      </c>
      <c r="P6" s="3" t="b">
        <f t="shared" si="4"/>
        <v>1</v>
      </c>
      <c r="Q6" s="3" t="b">
        <f t="shared" si="4"/>
        <v>1</v>
      </c>
      <c r="R6" s="3" t="b">
        <f t="shared" si="4"/>
        <v>1</v>
      </c>
      <c r="S6" s="3" t="b">
        <f t="shared" si="4"/>
        <v>1</v>
      </c>
      <c r="T6" s="3" t="b">
        <f t="shared" si="4"/>
        <v>1</v>
      </c>
      <c r="U6" s="3" t="b">
        <f t="shared" si="4"/>
        <v>1</v>
      </c>
      <c r="V6" s="3" t="b">
        <f t="shared" si="4"/>
        <v>1</v>
      </c>
      <c r="W6" s="3" t="b">
        <f t="shared" si="4"/>
        <v>1</v>
      </c>
      <c r="X6" s="3" t="b">
        <f t="shared" si="4"/>
        <v>1</v>
      </c>
      <c r="Y6" s="3" t="b">
        <f t="shared" si="4"/>
        <v>1</v>
      </c>
      <c r="Z6" s="3" t="b">
        <f t="shared" si="4"/>
        <v>1</v>
      </c>
      <c r="AA6" s="3" t="b">
        <f t="shared" si="4"/>
        <v>1</v>
      </c>
      <c r="AB6" s="3" t="b">
        <f t="shared" si="4"/>
        <v>1</v>
      </c>
      <c r="AC6" s="3" t="b">
        <f t="shared" si="4"/>
        <v>1</v>
      </c>
      <c r="AD6" s="3" t="b">
        <f t="shared" si="4"/>
        <v>1</v>
      </c>
      <c r="AE6" s="3" t="b">
        <f t="shared" si="4"/>
        <v>1</v>
      </c>
      <c r="AF6" s="3" t="b">
        <f t="shared" si="4"/>
        <v>1</v>
      </c>
      <c r="AG6" s="3" t="b">
        <f t="shared" si="4"/>
        <v>1</v>
      </c>
      <c r="AH6" s="3" t="b">
        <f t="shared" si="4"/>
        <v>1</v>
      </c>
      <c r="AI6" s="3" t="b">
        <f t="shared" si="4"/>
        <v>1</v>
      </c>
      <c r="AJ6" s="3" t="b">
        <f t="shared" si="4"/>
        <v>1</v>
      </c>
      <c r="AK6" s="3" t="b">
        <f t="shared" si="4"/>
        <v>1</v>
      </c>
      <c r="AL6" s="3" t="b">
        <f t="shared" si="4"/>
        <v>1</v>
      </c>
      <c r="AM6" s="3" t="b">
        <f t="shared" si="4"/>
        <v>1</v>
      </c>
      <c r="AN6" s="3" t="b">
        <f t="shared" si="4"/>
        <v>1</v>
      </c>
      <c r="AO6" s="3" t="b">
        <f t="shared" si="4"/>
        <v>1</v>
      </c>
      <c r="AP6" s="3" t="b">
        <f t="shared" si="4"/>
        <v>1</v>
      </c>
      <c r="AQ6" s="3" t="b">
        <f t="shared" si="4"/>
        <v>1</v>
      </c>
      <c r="AR6" s="3" t="b">
        <f t="shared" si="4"/>
        <v>1</v>
      </c>
      <c r="AS6" s="3" t="b">
        <f t="shared" si="4"/>
        <v>1</v>
      </c>
      <c r="AT6" s="3" t="b">
        <f t="shared" si="4"/>
        <v>0</v>
      </c>
      <c r="AU6" s="3" t="b">
        <f t="shared" si="4"/>
        <v>0</v>
      </c>
      <c r="AV6" s="3" t="b">
        <f t="shared" si="4"/>
        <v>0</v>
      </c>
      <c r="AW6" s="3" t="b">
        <f t="shared" si="4"/>
        <v>0</v>
      </c>
      <c r="AX6" s="3" t="b">
        <f t="shared" si="4"/>
        <v>0</v>
      </c>
      <c r="AY6" s="3" t="b">
        <f t="shared" si="4"/>
        <v>0</v>
      </c>
      <c r="AZ6" s="3" t="b">
        <f t="shared" si="4"/>
        <v>0</v>
      </c>
      <c r="BA6" s="3" t="b">
        <f t="shared" si="4"/>
        <v>0</v>
      </c>
      <c r="BB6" s="3" t="b">
        <f t="shared" si="4"/>
        <v>0</v>
      </c>
      <c r="BC6" s="3" t="b">
        <f t="shared" si="4"/>
        <v>0</v>
      </c>
      <c r="BD6" s="3" t="b">
        <f t="shared" si="4"/>
        <v>0</v>
      </c>
      <c r="BE6" s="3" t="b">
        <f t="shared" si="4"/>
        <v>0</v>
      </c>
      <c r="BF6" s="3" t="b">
        <f t="shared" si="4"/>
        <v>0</v>
      </c>
      <c r="BG6" s="3" t="b">
        <f t="shared" si="4"/>
        <v>0</v>
      </c>
      <c r="BH6" s="3" t="b">
        <f t="shared" si="4"/>
        <v>0</v>
      </c>
      <c r="BI6" s="3" t="b">
        <f t="shared" si="4"/>
        <v>0</v>
      </c>
      <c r="BJ6" s="3" t="b">
        <f t="shared" si="4"/>
        <v>0</v>
      </c>
      <c r="BK6" s="3" t="b">
        <f t="shared" si="4"/>
        <v>0</v>
      </c>
      <c r="BL6" s="3" t="b">
        <f t="shared" si="4"/>
        <v>0</v>
      </c>
      <c r="BM6" s="15" t="b">
        <f t="shared" si="4"/>
        <v>0</v>
      </c>
      <c r="BN6" s="2"/>
      <c r="BO6" s="2"/>
    </row>
    <row r="7">
      <c r="B7" s="20" t="s">
        <v>10</v>
      </c>
      <c r="C7" s="21" t="s">
        <v>11</v>
      </c>
      <c r="D7" s="2"/>
      <c r="E7" s="14" t="s">
        <v>12</v>
      </c>
      <c r="F7" s="22">
        <f t="shared" ref="F7:BM7" si="5">max(0,$C$15-F14*$C$18)</f>
        <v>27787.4999</v>
      </c>
      <c r="G7" s="22">
        <f t="shared" si="5"/>
        <v>27074.9998</v>
      </c>
      <c r="H7" s="22">
        <f t="shared" si="5"/>
        <v>26362.4997</v>
      </c>
      <c r="I7" s="22">
        <f t="shared" si="5"/>
        <v>25649.9996</v>
      </c>
      <c r="J7" s="22">
        <f t="shared" si="5"/>
        <v>24937.4995</v>
      </c>
      <c r="K7" s="22">
        <f t="shared" si="5"/>
        <v>24224.9994</v>
      </c>
      <c r="L7" s="22">
        <f t="shared" si="5"/>
        <v>23512.4993</v>
      </c>
      <c r="M7" s="22">
        <f t="shared" si="5"/>
        <v>22799.9992</v>
      </c>
      <c r="N7" s="22">
        <f t="shared" si="5"/>
        <v>22087.4991</v>
      </c>
      <c r="O7" s="22">
        <f t="shared" si="5"/>
        <v>21374.999</v>
      </c>
      <c r="P7" s="22">
        <f t="shared" si="5"/>
        <v>20662.4989</v>
      </c>
      <c r="Q7" s="22">
        <f t="shared" si="5"/>
        <v>19949.9988</v>
      </c>
      <c r="R7" s="22">
        <f t="shared" si="5"/>
        <v>19237.4987</v>
      </c>
      <c r="S7" s="22">
        <f t="shared" si="5"/>
        <v>18524.9986</v>
      </c>
      <c r="T7" s="22">
        <f t="shared" si="5"/>
        <v>17812.4985</v>
      </c>
      <c r="U7" s="22">
        <f t="shared" si="5"/>
        <v>17099.9984</v>
      </c>
      <c r="V7" s="22">
        <f t="shared" si="5"/>
        <v>16387.4983</v>
      </c>
      <c r="W7" s="22">
        <f t="shared" si="5"/>
        <v>15674.9982</v>
      </c>
      <c r="X7" s="22">
        <f t="shared" si="5"/>
        <v>14962.4981</v>
      </c>
      <c r="Y7" s="22">
        <f t="shared" si="5"/>
        <v>14249.998</v>
      </c>
      <c r="Z7" s="22">
        <f t="shared" si="5"/>
        <v>13537.4979</v>
      </c>
      <c r="AA7" s="22">
        <f t="shared" si="5"/>
        <v>12824.9978</v>
      </c>
      <c r="AB7" s="22">
        <f t="shared" si="5"/>
        <v>12112.4977</v>
      </c>
      <c r="AC7" s="22">
        <f t="shared" si="5"/>
        <v>11399.9976</v>
      </c>
      <c r="AD7" s="22">
        <f t="shared" si="5"/>
        <v>10687.4975</v>
      </c>
      <c r="AE7" s="22">
        <f t="shared" si="5"/>
        <v>9974.997401</v>
      </c>
      <c r="AF7" s="22">
        <f t="shared" si="5"/>
        <v>9262.497301</v>
      </c>
      <c r="AG7" s="22">
        <f t="shared" si="5"/>
        <v>8549.997201</v>
      </c>
      <c r="AH7" s="22">
        <f t="shared" si="5"/>
        <v>7837.497101</v>
      </c>
      <c r="AI7" s="22">
        <f t="shared" si="5"/>
        <v>7124.997001</v>
      </c>
      <c r="AJ7" s="22">
        <f t="shared" si="5"/>
        <v>6412.496901</v>
      </c>
      <c r="AK7" s="22">
        <f t="shared" si="5"/>
        <v>5699.996801</v>
      </c>
      <c r="AL7" s="22">
        <f t="shared" si="5"/>
        <v>4987.496701</v>
      </c>
      <c r="AM7" s="22">
        <f t="shared" si="5"/>
        <v>4274.996601</v>
      </c>
      <c r="AN7" s="22">
        <f t="shared" si="5"/>
        <v>3562.496501</v>
      </c>
      <c r="AO7" s="22">
        <f t="shared" si="5"/>
        <v>2849.996401</v>
      </c>
      <c r="AP7" s="22">
        <f t="shared" si="5"/>
        <v>2137.496301</v>
      </c>
      <c r="AQ7" s="22">
        <f t="shared" si="5"/>
        <v>1424.996201</v>
      </c>
      <c r="AR7" s="22">
        <f t="shared" si="5"/>
        <v>712.4961015</v>
      </c>
      <c r="AS7" s="22">
        <f t="shared" si="5"/>
        <v>0</v>
      </c>
      <c r="AT7" s="22">
        <f t="shared" si="5"/>
        <v>0</v>
      </c>
      <c r="AU7" s="22">
        <f t="shared" si="5"/>
        <v>0</v>
      </c>
      <c r="AV7" s="22">
        <f t="shared" si="5"/>
        <v>0</v>
      </c>
      <c r="AW7" s="22">
        <f t="shared" si="5"/>
        <v>0</v>
      </c>
      <c r="AX7" s="22">
        <f t="shared" si="5"/>
        <v>0</v>
      </c>
      <c r="AY7" s="22">
        <f t="shared" si="5"/>
        <v>0</v>
      </c>
      <c r="AZ7" s="22">
        <f t="shared" si="5"/>
        <v>0</v>
      </c>
      <c r="BA7" s="23">
        <f t="shared" si="5"/>
        <v>0</v>
      </c>
      <c r="BB7" s="22">
        <f t="shared" si="5"/>
        <v>0</v>
      </c>
      <c r="BC7" s="22">
        <f t="shared" si="5"/>
        <v>0</v>
      </c>
      <c r="BD7" s="22">
        <f t="shared" si="5"/>
        <v>0</v>
      </c>
      <c r="BE7" s="22">
        <f t="shared" si="5"/>
        <v>0</v>
      </c>
      <c r="BF7" s="22">
        <f t="shared" si="5"/>
        <v>0</v>
      </c>
      <c r="BG7" s="22">
        <f t="shared" si="5"/>
        <v>0</v>
      </c>
      <c r="BH7" s="22">
        <f t="shared" si="5"/>
        <v>0</v>
      </c>
      <c r="BI7" s="22">
        <f t="shared" si="5"/>
        <v>0</v>
      </c>
      <c r="BJ7" s="22">
        <f t="shared" si="5"/>
        <v>0</v>
      </c>
      <c r="BK7" s="22">
        <f t="shared" si="5"/>
        <v>0</v>
      </c>
      <c r="BL7" s="22">
        <f t="shared" si="5"/>
        <v>0</v>
      </c>
      <c r="BM7" s="24">
        <f t="shared" si="5"/>
        <v>0</v>
      </c>
      <c r="BN7" s="3"/>
      <c r="BO7" s="3"/>
    </row>
    <row r="8">
      <c r="B8" s="25" t="s">
        <v>13</v>
      </c>
      <c r="C8" s="26">
        <v>21000.0</v>
      </c>
      <c r="D8" s="3"/>
      <c r="E8" s="20" t="s">
        <v>14</v>
      </c>
      <c r="F8" s="27">
        <f t="array" ref="F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MATCH(F14, 'Depreciation Schedule'!$D$1:$BK$1, 0) 
)
</f>
        <v>24279.70174</v>
      </c>
      <c r="G8" s="27">
        <f t="array" ref="G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MATCH(G14, 'Depreciation Schedule'!$D$1:$BK$1, 0) 
)
</f>
        <v>24120.79592</v>
      </c>
      <c r="H8" s="27">
        <f t="array" ref="H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MATCH(H14, 'Depreciation Schedule'!$D$1:$BK$1, 0) 
)
</f>
        <v>23962.93011</v>
      </c>
      <c r="I8" s="27">
        <f t="array" ref="I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MATCH(I14, 'Depreciation Schedule'!$D$1:$BK$1, 0) 
)
</f>
        <v>23806.0975</v>
      </c>
      <c r="J8" s="27">
        <f t="array" ref="J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MATCH(J14, 'Depreciation Schedule'!$D$1:$BK$1, 0) 
)
</f>
        <v>23650.29132</v>
      </c>
      <c r="K8" s="27">
        <f t="array" ref="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MATCH(K14, 'Depreciation Schedule'!$D$1:$BK$1, 0) 
)
</f>
        <v>23495.50486</v>
      </c>
      <c r="L8" s="27">
        <f t="array" ref="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MATCH(L14, 'Depreciation Schedule'!$D$1:$BK$1, 0) 
)
</f>
        <v>23341.73146</v>
      </c>
      <c r="M8" s="27">
        <f t="array" ref="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MATCH(M14, 'Depreciation Schedule'!$D$1:$BK$1, 0) 
)
</f>
        <v>23188.96446</v>
      </c>
      <c r="N8" s="27">
        <f t="array" ref="N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MATCH(N14, 'Depreciation Schedule'!$D$1:$BK$1, 0) 
)
</f>
        <v>23037.1973</v>
      </c>
      <c r="O8" s="27">
        <f t="array" ref="O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MATCH(O14, 'Depreciation Schedule'!$D$1:$BK$1, 0) 
)
</f>
        <v>22886.42342</v>
      </c>
      <c r="P8" s="27">
        <f t="array" ref="P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MATCH(P14, 'Depreciation Schedule'!$D$1:$BK$1, 0) 
)
</f>
        <v>22736.63633</v>
      </c>
      <c r="Q8" s="27">
        <f t="array" ref="Q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MATCH(Q14, 'Depreciation Schedule'!$D$1:$BK$1, 0) 
)
</f>
        <v>22587.82957</v>
      </c>
      <c r="R8" s="27">
        <f t="array" ref="R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MATCH(R14, 'Depreciation Schedule'!$D$1:$BK$1, 0) 
)
</f>
        <v>22439.99671</v>
      </c>
      <c r="S8" s="27">
        <f t="array" ref="S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MATCH(S14, 'Depreciation Schedule'!$D$1:$BK$1, 0) 
)
</f>
        <v>22293.1314</v>
      </c>
      <c r="T8" s="27">
        <f t="array" ref="T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MATCH(T14, 'Depreciation Schedule'!$D$1:$BK$1, 0) 
)
</f>
        <v>22147.22728</v>
      </c>
      <c r="U8" s="27">
        <f t="array" ref="U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MATCH(U14, 'Depreciation Schedule'!$D$1:$BK$1, 0) 
)
</f>
        <v>22002.27808</v>
      </c>
      <c r="V8" s="27">
        <f t="array" ref="V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MATCH(V14, 'Depreciation Schedule'!$D$1:$BK$1, 0) 
)
</f>
        <v>21858.27755</v>
      </c>
      <c r="W8" s="27">
        <f t="array" ref="W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MATCH(W14, 'Depreciation Schedule'!$D$1:$BK$1, 0) 
)
</f>
        <v>21715.21947</v>
      </c>
      <c r="X8" s="27">
        <f t="array" ref="X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MATCH(X14, 'Depreciation Schedule'!$D$1:$BK$1, 0) 
)
</f>
        <v>21573.09767</v>
      </c>
      <c r="Y8" s="27">
        <f t="array" ref="Y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MATCH(Y14, 'Depreciation Schedule'!$D$1:$BK$1, 0) 
)
</f>
        <v>21431.90604</v>
      </c>
      <c r="Z8" s="27">
        <f t="array" ref="Z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MATCH(Z14, 'Depreciation Schedule'!$D$1:$BK$1, 0) 
)
</f>
        <v>21291.63847</v>
      </c>
      <c r="AA8" s="27">
        <f t="array" ref="AA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MATCH(AA14, 'Depreciation Schedule'!$D$1:$BK$1, 0) 
)
</f>
        <v>21152.28893</v>
      </c>
      <c r="AB8" s="27">
        <f t="array" ref="AB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MATCH(AB14, 'Depreciation Schedule'!$D$1:$BK$1, 0) 
)
</f>
        <v>21013.85141</v>
      </c>
      <c r="AC8" s="27">
        <f t="array" ref="AC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MATCH(AC14, 'Depreciation Schedule'!$D$1:$BK$1, 0) 
)
</f>
        <v>20876.31993</v>
      </c>
      <c r="AD8" s="27">
        <f t="array" ref="AD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MATCH(AD14, 'Depreciation Schedule'!$D$1:$BK$1, 0) 
)
</f>
        <v>20739.68856</v>
      </c>
      <c r="AE8" s="27">
        <f t="array" ref="AE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MATCH(AE14, 'Depreciation Schedule'!$D$1:$BK$1, 0) 
)
</f>
        <v>20603.95142</v>
      </c>
      <c r="AF8" s="27">
        <f t="array" ref="AF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MATCH(AF14, 'Depreciation Schedule'!$D$1:$BK$1, 0) 
)
</f>
        <v>20469.10266</v>
      </c>
      <c r="AG8" s="27">
        <f t="array" ref="AG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MATCH(AG14, 'Depreciation Schedule'!$D$1:$BK$1, 0) 
)
</f>
        <v>20335.13645</v>
      </c>
      <c r="AH8" s="27">
        <f t="array" ref="AH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MATCH(AH14, 'Depreciation Schedule'!$D$1:$BK$1, 0) 
)
</f>
        <v>20202.04702</v>
      </c>
      <c r="AI8" s="27">
        <f t="array" ref="AI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MATCH(AI14, 'Depreciation Schedule'!$D$1:$BK$1, 0) 
)
</f>
        <v>20069.82864</v>
      </c>
      <c r="AJ8" s="27">
        <f t="array" ref="AJ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MATCH(AJ14, 'Depreciation Schedule'!$D$1:$BK$1, 0) 
)
</f>
        <v>19938.4756</v>
      </c>
      <c r="AK8" s="27">
        <f t="array" ref="A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MATCH(AK14, 'Depreciation Schedule'!$D$1:$BK$1, 0) 
)
</f>
        <v>19807.98224</v>
      </c>
      <c r="AL8" s="27">
        <f t="array" ref="A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MATCH(AL14, 'Depreciation Schedule'!$D$1:$BK$1, 0) 
)
</f>
        <v>19678.34294</v>
      </c>
      <c r="AM8" s="27">
        <f t="array" ref="A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MATCH(AM14, 'Depreciation Schedule'!$D$1:$BK$1, 0) 
)
</f>
        <v>19549.5521</v>
      </c>
      <c r="AN8" s="27">
        <f t="array" ref="AN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MATCH(AN14, 'Depreciation Schedule'!$D$1:$BK$1, 0) 
)
</f>
        <v>19421.60416</v>
      </c>
      <c r="AO8" s="27">
        <f t="array" ref="AO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MATCH(AO14, 'Depreciation Schedule'!$D$1:$BK$1, 0) 
)
</f>
        <v>19294.49363</v>
      </c>
      <c r="AP8" s="27">
        <f t="array" ref="AP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MATCH(AP14, 'Depreciation Schedule'!$D$1:$BK$1, 0) 
)
</f>
        <v>19168.215</v>
      </c>
      <c r="AQ8" s="27">
        <f t="array" ref="AQ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MATCH(AQ14, 'Depreciation Schedule'!$D$1:$BK$1, 0) 
)
</f>
        <v>19042.76284</v>
      </c>
      <c r="AR8" s="27">
        <f t="array" ref="AR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MATCH(AR14, 'Depreciation Schedule'!$D$1:$BK$1, 0) 
)
</f>
        <v>18918.13175</v>
      </c>
      <c r="AS8" s="27">
        <f t="array" ref="AS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MATCH(AS14, 'Depreciation Schedule'!$D$1:$BK$1, 0) 
)
</f>
        <v>18794.31634</v>
      </c>
      <c r="AT8" s="27">
        <f t="array" ref="AT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MATCH(AT14, 'Depreciation Schedule'!$D$1:$BK$1, 0) 
)
</f>
        <v>18671.31127</v>
      </c>
      <c r="AU8" s="27">
        <f t="array" ref="AU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MATCH(AU14, 'Depreciation Schedule'!$D$1:$BK$1, 0) 
)
</f>
        <v>18549.11125</v>
      </c>
      <c r="AV8" s="27">
        <f t="array" ref="AV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MATCH(AV14, 'Depreciation Schedule'!$D$1:$BK$1, 0) 
)
</f>
        <v>18427.71101</v>
      </c>
      <c r="AW8" s="27">
        <f t="array" ref="AW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MATCH(AW14, 'Depreciation Schedule'!$D$1:$BK$1, 0) 
)
</f>
        <v>18307.1053</v>
      </c>
      <c r="AX8" s="27">
        <f t="array" ref="AX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MATCH(AX14, 'Depreciation Schedule'!$D$1:$BK$1, 0) 
)
</f>
        <v>18187.28894</v>
      </c>
      <c r="AY8" s="27">
        <f t="array" ref="AY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MATCH(AY14, 'Depreciation Schedule'!$D$1:$BK$1, 0) 
)
</f>
        <v>18068.25674</v>
      </c>
      <c r="AZ8" s="27">
        <f t="array" ref="AZ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MATCH(AZ14, 'Depreciation Schedule'!$D$1:$BK$1, 0) 
)
</f>
        <v>17950.0036</v>
      </c>
      <c r="BA8" s="27">
        <f t="array" ref="BA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MATCH(BA14, 'Depreciation Schedule'!$D$1:$BK$1, 0) 
)
</f>
        <v>17832.52439</v>
      </c>
      <c r="BB8" s="27">
        <f t="array" ref="BB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MATCH(BB14, 'Depreciation Schedule'!$D$1:$BK$1, 0) 
)
</f>
        <v>17715.81406</v>
      </c>
      <c r="BC8" s="27">
        <f t="array" ref="BC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MATCH(BC14, 'Depreciation Schedule'!$D$1:$BK$1, 0) 
)
</f>
        <v>17599.86758</v>
      </c>
      <c r="BD8" s="27">
        <f t="array" ref="BD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MATCH(BD14, 'Depreciation Schedule'!$D$1:$BK$1, 0) 
)
</f>
        <v>17484.67995</v>
      </c>
      <c r="BE8" s="27">
        <f t="array" ref="BE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MATCH(BE14, 'Depreciation Schedule'!$D$1:$BK$1, 0) 
)
</f>
        <v>17370.24619</v>
      </c>
      <c r="BF8" s="27">
        <f t="array" ref="BF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MATCH(BF14, 'Depreciation Schedule'!$D$1:$BK$1, 0) 
)
</f>
        <v>17256.56139</v>
      </c>
      <c r="BG8" s="27">
        <f t="array" ref="BG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MATCH(BG14, 'Depreciation Schedule'!$D$1:$BK$1, 0) 
)
</f>
        <v>17143.62062</v>
      </c>
      <c r="BH8" s="27">
        <f t="array" ref="BH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MATCH(BH14, 'Depreciation Schedule'!$D$1:$BK$1, 0) 
)
</f>
        <v>17031.41903</v>
      </c>
      <c r="BI8" s="27">
        <f t="array" ref="BI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MATCH(BI14, 'Depreciation Schedule'!$D$1:$BK$1, 0) 
)
</f>
        <v>16919.95178</v>
      </c>
      <c r="BJ8" s="27">
        <f t="array" ref="BJ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MATCH(BJ14, 'Depreciation Schedule'!$D$1:$BK$1, 0) 
)
</f>
        <v>16809.21406</v>
      </c>
      <c r="BK8" s="27">
        <f t="array" ref="B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MATCH(BK14, 'Depreciation Schedule'!$D$1:$BK$1, 0) 
)
</f>
        <v>16699.2011</v>
      </c>
      <c r="BL8" s="27">
        <f t="array" ref="B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MATCH(BL14, 'Depreciation Schedule'!$D$1:$BK$1, 0) 
)
</f>
        <v>16589.90815</v>
      </c>
      <c r="BM8" s="28">
        <f t="array" ref="B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MATCH(BM14, 'Depreciation Schedule'!$D$1:$BK$1, 0) 
)
</f>
        <v>16481.33049</v>
      </c>
      <c r="BN8" s="3"/>
      <c r="BO8" s="3"/>
    </row>
    <row r="9">
      <c r="B9" s="3"/>
      <c r="C9" s="3"/>
      <c r="D9" s="3"/>
      <c r="E9" s="14" t="s">
        <v>15</v>
      </c>
      <c r="F9" s="27">
        <f t="shared" ref="F9:BM9" si="6">F8-F7</f>
        <v>-3507.798156</v>
      </c>
      <c r="G9" s="27">
        <f t="shared" si="6"/>
        <v>-2954.203877</v>
      </c>
      <c r="H9" s="27">
        <f t="shared" si="6"/>
        <v>-2399.569591</v>
      </c>
      <c r="I9" s="27">
        <f t="shared" si="6"/>
        <v>-1843.902105</v>
      </c>
      <c r="J9" s="27">
        <f t="shared" si="6"/>
        <v>-1287.208181</v>
      </c>
      <c r="K9" s="27">
        <f t="shared" si="6"/>
        <v>-729.4945357</v>
      </c>
      <c r="L9" s="27">
        <f t="shared" si="6"/>
        <v>-170.7678442</v>
      </c>
      <c r="M9" s="27">
        <f t="shared" si="6"/>
        <v>388.9652637</v>
      </c>
      <c r="N9" s="27">
        <f t="shared" si="6"/>
        <v>949.6982012</v>
      </c>
      <c r="O9" s="27">
        <f t="shared" si="6"/>
        <v>1511.424425</v>
      </c>
      <c r="P9" s="27">
        <f t="shared" si="6"/>
        <v>2074.137433</v>
      </c>
      <c r="Q9" s="27">
        <f t="shared" si="6"/>
        <v>2637.830768</v>
      </c>
      <c r="R9" s="27">
        <f t="shared" si="6"/>
        <v>3202.498014</v>
      </c>
      <c r="S9" s="27">
        <f t="shared" si="6"/>
        <v>3768.132796</v>
      </c>
      <c r="T9" s="27">
        <f t="shared" si="6"/>
        <v>4334.728783</v>
      </c>
      <c r="U9" s="27">
        <f t="shared" si="6"/>
        <v>4902.279683</v>
      </c>
      <c r="V9" s="27">
        <f t="shared" si="6"/>
        <v>5470.779247</v>
      </c>
      <c r="W9" s="27">
        <f t="shared" si="6"/>
        <v>6040.221266</v>
      </c>
      <c r="X9" s="27">
        <f t="shared" si="6"/>
        <v>6610.599572</v>
      </c>
      <c r="Y9" s="27">
        <f t="shared" si="6"/>
        <v>7181.908036</v>
      </c>
      <c r="Z9" s="27">
        <f t="shared" si="6"/>
        <v>7754.140572</v>
      </c>
      <c r="AA9" s="27">
        <f t="shared" si="6"/>
        <v>8327.291131</v>
      </c>
      <c r="AB9" s="27">
        <f t="shared" si="6"/>
        <v>8901.353705</v>
      </c>
      <c r="AC9" s="27">
        <f t="shared" si="6"/>
        <v>9476.322325</v>
      </c>
      <c r="AD9" s="27">
        <f t="shared" si="6"/>
        <v>10052.19106</v>
      </c>
      <c r="AE9" s="27">
        <f t="shared" si="6"/>
        <v>10628.95402</v>
      </c>
      <c r="AF9" s="27">
        <f t="shared" si="6"/>
        <v>11206.60536</v>
      </c>
      <c r="AG9" s="27">
        <f t="shared" si="6"/>
        <v>11785.13925</v>
      </c>
      <c r="AH9" s="27">
        <f t="shared" si="6"/>
        <v>12364.54992</v>
      </c>
      <c r="AI9" s="27">
        <f t="shared" si="6"/>
        <v>12944.83164</v>
      </c>
      <c r="AJ9" s="27">
        <f t="shared" si="6"/>
        <v>13525.9787</v>
      </c>
      <c r="AK9" s="27">
        <f t="shared" si="6"/>
        <v>14107.98544</v>
      </c>
      <c r="AL9" s="27">
        <f t="shared" si="6"/>
        <v>14690.84624</v>
      </c>
      <c r="AM9" s="27">
        <f t="shared" si="6"/>
        <v>15274.55549</v>
      </c>
      <c r="AN9" s="27">
        <f t="shared" si="6"/>
        <v>15859.10766</v>
      </c>
      <c r="AO9" s="27">
        <f t="shared" si="6"/>
        <v>16444.49722</v>
      </c>
      <c r="AP9" s="27">
        <f t="shared" si="6"/>
        <v>17030.7187</v>
      </c>
      <c r="AQ9" s="27">
        <f t="shared" si="6"/>
        <v>17617.76664</v>
      </c>
      <c r="AR9" s="27">
        <f t="shared" si="6"/>
        <v>18205.63565</v>
      </c>
      <c r="AS9" s="27">
        <f t="shared" si="6"/>
        <v>18794.31634</v>
      </c>
      <c r="AT9" s="27">
        <f t="shared" si="6"/>
        <v>18671.31127</v>
      </c>
      <c r="AU9" s="27">
        <f t="shared" si="6"/>
        <v>18549.11125</v>
      </c>
      <c r="AV9" s="27">
        <f t="shared" si="6"/>
        <v>18427.71101</v>
      </c>
      <c r="AW9" s="27">
        <f t="shared" si="6"/>
        <v>18307.1053</v>
      </c>
      <c r="AX9" s="27">
        <f t="shared" si="6"/>
        <v>18187.28894</v>
      </c>
      <c r="AY9" s="27">
        <f t="shared" si="6"/>
        <v>18068.25674</v>
      </c>
      <c r="AZ9" s="27">
        <f t="shared" si="6"/>
        <v>17950.0036</v>
      </c>
      <c r="BA9" s="27">
        <f t="shared" si="6"/>
        <v>17832.52439</v>
      </c>
      <c r="BB9" s="27">
        <f t="shared" si="6"/>
        <v>17715.81406</v>
      </c>
      <c r="BC9" s="27">
        <f t="shared" si="6"/>
        <v>17599.86758</v>
      </c>
      <c r="BD9" s="27">
        <f t="shared" si="6"/>
        <v>17484.67995</v>
      </c>
      <c r="BE9" s="27">
        <f t="shared" si="6"/>
        <v>17370.24619</v>
      </c>
      <c r="BF9" s="27">
        <f t="shared" si="6"/>
        <v>17256.56139</v>
      </c>
      <c r="BG9" s="27">
        <f t="shared" si="6"/>
        <v>17143.62062</v>
      </c>
      <c r="BH9" s="27">
        <f t="shared" si="6"/>
        <v>17031.41903</v>
      </c>
      <c r="BI9" s="27">
        <f t="shared" si="6"/>
        <v>16919.95178</v>
      </c>
      <c r="BJ9" s="27">
        <f t="shared" si="6"/>
        <v>16809.21406</v>
      </c>
      <c r="BK9" s="27">
        <f t="shared" si="6"/>
        <v>16699.2011</v>
      </c>
      <c r="BL9" s="27">
        <f t="shared" si="6"/>
        <v>16589.90815</v>
      </c>
      <c r="BM9" s="28">
        <f t="shared" si="6"/>
        <v>16481.33049</v>
      </c>
      <c r="BN9" s="3"/>
      <c r="BO9" s="3"/>
    </row>
    <row r="10">
      <c r="B10" s="5" t="s">
        <v>16</v>
      </c>
      <c r="C10" s="16"/>
      <c r="D10" s="3"/>
      <c r="E10" s="14" t="s">
        <v>17</v>
      </c>
      <c r="F10" s="27">
        <f t="shared" ref="F10:BM10" si="7">F9/((1+$C$47/12)^(F14-1))</f>
        <v>-3507.798156</v>
      </c>
      <c r="G10" s="27">
        <f t="shared" si="7"/>
        <v>-2944.389246</v>
      </c>
      <c r="H10" s="27">
        <f t="shared" si="7"/>
        <v>-2383.652092</v>
      </c>
      <c r="I10" s="27">
        <f t="shared" si="7"/>
        <v>-1825.585331</v>
      </c>
      <c r="J10" s="27">
        <f t="shared" si="7"/>
        <v>-1270.18748</v>
      </c>
      <c r="K10" s="27">
        <f t="shared" si="7"/>
        <v>-717.4569365</v>
      </c>
      <c r="L10" s="27">
        <f t="shared" si="7"/>
        <v>-167.3919816</v>
      </c>
      <c r="M10" s="27">
        <f t="shared" si="7"/>
        <v>380.0092188</v>
      </c>
      <c r="N10" s="27">
        <f t="shared" si="7"/>
        <v>924.7486126</v>
      </c>
      <c r="O10" s="27">
        <f t="shared" si="7"/>
        <v>1466.828259</v>
      </c>
      <c r="P10" s="27">
        <f t="shared" si="7"/>
        <v>2006.250328</v>
      </c>
      <c r="Q10" s="27">
        <f t="shared" si="7"/>
        <v>2543.017097</v>
      </c>
      <c r="R10" s="27">
        <f t="shared" si="7"/>
        <v>3077.130951</v>
      </c>
      <c r="S10" s="27">
        <f t="shared" si="7"/>
        <v>3608.59438</v>
      </c>
      <c r="T10" s="27">
        <f t="shared" si="7"/>
        <v>4137.409977</v>
      </c>
      <c r="U10" s="27">
        <f t="shared" si="7"/>
        <v>4663.580436</v>
      </c>
      <c r="V10" s="27">
        <f t="shared" si="7"/>
        <v>5187.108554</v>
      </c>
      <c r="W10" s="27">
        <f t="shared" si="7"/>
        <v>5707.997223</v>
      </c>
      <c r="X10" s="27">
        <f t="shared" si="7"/>
        <v>6226.249436</v>
      </c>
      <c r="Y10" s="27">
        <f t="shared" si="7"/>
        <v>6741.868279</v>
      </c>
      <c r="Z10" s="27">
        <f t="shared" si="7"/>
        <v>7254.856931</v>
      </c>
      <c r="AA10" s="27">
        <f t="shared" si="7"/>
        <v>7765.218668</v>
      </c>
      <c r="AB10" s="27">
        <f t="shared" si="7"/>
        <v>8272.956853</v>
      </c>
      <c r="AC10" s="27">
        <f t="shared" si="7"/>
        <v>8778.074939</v>
      </c>
      <c r="AD10" s="27">
        <f t="shared" si="7"/>
        <v>9280.57647</v>
      </c>
      <c r="AE10" s="27">
        <f t="shared" si="7"/>
        <v>9780.465074</v>
      </c>
      <c r="AF10" s="27">
        <f t="shared" si="7"/>
        <v>10277.74447</v>
      </c>
      <c r="AG10" s="27">
        <f t="shared" si="7"/>
        <v>10772.41844</v>
      </c>
      <c r="AH10" s="27">
        <f t="shared" si="7"/>
        <v>11264.49088</v>
      </c>
      <c r="AI10" s="27">
        <f t="shared" si="7"/>
        <v>11753.96576</v>
      </c>
      <c r="AJ10" s="27">
        <f t="shared" si="7"/>
        <v>12240.8471</v>
      </c>
      <c r="AK10" s="27">
        <f t="shared" si="7"/>
        <v>12725.13902</v>
      </c>
      <c r="AL10" s="27">
        <f t="shared" si="7"/>
        <v>13206.84574</v>
      </c>
      <c r="AM10" s="27">
        <f t="shared" si="7"/>
        <v>13685.97152</v>
      </c>
      <c r="AN10" s="27">
        <f t="shared" si="7"/>
        <v>14162.5207</v>
      </c>
      <c r="AO10" s="27">
        <f t="shared" si="7"/>
        <v>14636.49771</v>
      </c>
      <c r="AP10" s="27">
        <f t="shared" si="7"/>
        <v>15107.90705</v>
      </c>
      <c r="AQ10" s="27">
        <f t="shared" si="7"/>
        <v>15576.75327</v>
      </c>
      <c r="AR10" s="27">
        <f t="shared" si="7"/>
        <v>16043.04101</v>
      </c>
      <c r="AS10" s="27">
        <f t="shared" si="7"/>
        <v>16506.77146</v>
      </c>
      <c r="AT10" s="27">
        <f t="shared" si="7"/>
        <v>16344.25706</v>
      </c>
      <c r="AU10" s="27">
        <f t="shared" si="7"/>
        <v>16183.34267</v>
      </c>
      <c r="AV10" s="27">
        <f t="shared" si="7"/>
        <v>16024.01254</v>
      </c>
      <c r="AW10" s="27">
        <f t="shared" si="7"/>
        <v>15866.25106</v>
      </c>
      <c r="AX10" s="27">
        <f t="shared" si="7"/>
        <v>15710.04279</v>
      </c>
      <c r="AY10" s="27">
        <f t="shared" si="7"/>
        <v>15555.37244</v>
      </c>
      <c r="AZ10" s="27">
        <f t="shared" si="7"/>
        <v>15402.22487</v>
      </c>
      <c r="BA10" s="27">
        <f t="shared" si="7"/>
        <v>15250.58509</v>
      </c>
      <c r="BB10" s="27">
        <f t="shared" si="7"/>
        <v>15100.43824</v>
      </c>
      <c r="BC10" s="27">
        <f t="shared" si="7"/>
        <v>14951.76965</v>
      </c>
      <c r="BD10" s="27">
        <f t="shared" si="7"/>
        <v>14804.56474</v>
      </c>
      <c r="BE10" s="27">
        <f t="shared" si="7"/>
        <v>14658.80911</v>
      </c>
      <c r="BF10" s="27">
        <f t="shared" si="7"/>
        <v>14514.48849</v>
      </c>
      <c r="BG10" s="27">
        <f t="shared" si="7"/>
        <v>14371.58875</v>
      </c>
      <c r="BH10" s="27">
        <f t="shared" si="7"/>
        <v>14230.09591</v>
      </c>
      <c r="BI10" s="27">
        <f t="shared" si="7"/>
        <v>14089.9961</v>
      </c>
      <c r="BJ10" s="27">
        <f t="shared" si="7"/>
        <v>13951.27563</v>
      </c>
      <c r="BK10" s="27">
        <f t="shared" si="7"/>
        <v>13813.9209</v>
      </c>
      <c r="BL10" s="27">
        <f t="shared" si="7"/>
        <v>13677.91847</v>
      </c>
      <c r="BM10" s="28">
        <f t="shared" si="7"/>
        <v>13543.25503</v>
      </c>
      <c r="BN10" s="3"/>
      <c r="BO10" s="3"/>
    </row>
    <row r="11">
      <c r="B11" s="29" t="s">
        <v>18</v>
      </c>
      <c r="C11" s="30">
        <f t="array" ref="C11">INDEX(
        Vehicles!$D$2:$H$100 ,
        MATCH(1,
              (Vehicles!$A$2:$A$100=$C$6)*
              (Vehicles!$B$2:$B$100=$C$7)*
              (Vehicles!$C$2:$C$100=$C$8),
              0),                               
        MATCH("Price", Vehicles!$D$1:$BK$1, 0) 
)</f>
        <v>30000</v>
      </c>
      <c r="D11" s="3"/>
      <c r="E11" s="14" t="s">
        <v>19</v>
      </c>
      <c r="F11" s="27">
        <f t="shared" ref="F11:BM11" si="8">if(F5,F10+sum($F28:F35),0)</f>
        <v>-4644.93661</v>
      </c>
      <c r="G11" s="27">
        <f t="shared" si="8"/>
        <v>-3720.065727</v>
      </c>
      <c r="H11" s="27">
        <f t="shared" si="8"/>
        <v>-2799.263168</v>
      </c>
      <c r="I11" s="27">
        <f t="shared" si="8"/>
        <v>-1882.524592</v>
      </c>
      <c r="J11" s="27">
        <f t="shared" si="8"/>
        <v>-969.84556</v>
      </c>
      <c r="K11" s="27">
        <f t="shared" si="8"/>
        <v>-61.2215376</v>
      </c>
      <c r="L11" s="27">
        <f t="shared" si="8"/>
        <v>843.3521013</v>
      </c>
      <c r="M11" s="27">
        <f t="shared" si="8"/>
        <v>1743.880074</v>
      </c>
      <c r="N11" s="27">
        <f t="shared" si="8"/>
        <v>2640.367189</v>
      </c>
      <c r="O11" s="27">
        <f t="shared" si="8"/>
        <v>3532.818338</v>
      </c>
      <c r="P11" s="27">
        <f t="shared" si="8"/>
        <v>4421.238504</v>
      </c>
      <c r="Q11" s="27">
        <f t="shared" si="8"/>
        <v>5305.63275</v>
      </c>
      <c r="R11" s="27">
        <f t="shared" si="8"/>
        <v>6186.006224</v>
      </c>
      <c r="S11" s="27">
        <f t="shared" si="8"/>
        <v>7062.364152</v>
      </c>
      <c r="T11" s="27">
        <f t="shared" si="8"/>
        <v>7934.711842</v>
      </c>
      <c r="U11" s="27">
        <f t="shared" si="8"/>
        <v>8803.054677</v>
      </c>
      <c r="V11" s="27">
        <f t="shared" si="8"/>
        <v>9667.398117</v>
      </c>
      <c r="W11" s="27">
        <f t="shared" si="8"/>
        <v>10527.7477</v>
      </c>
      <c r="X11" s="27">
        <f t="shared" si="8"/>
        <v>11384.10902</v>
      </c>
      <c r="Y11" s="27">
        <f t="shared" si="8"/>
        <v>12236.48777</v>
      </c>
      <c r="Z11" s="27">
        <f t="shared" si="8"/>
        <v>13084.88968</v>
      </c>
      <c r="AA11" s="27">
        <f t="shared" si="8"/>
        <v>13929.32058</v>
      </c>
      <c r="AB11" s="27">
        <f t="shared" si="8"/>
        <v>14769.78634</v>
      </c>
      <c r="AC11" s="27">
        <f t="shared" si="8"/>
        <v>15606.29291</v>
      </c>
      <c r="AD11" s="27">
        <f t="shared" si="8"/>
        <v>16438.8463</v>
      </c>
      <c r="AE11" s="27">
        <f t="shared" si="8"/>
        <v>17267.45258</v>
      </c>
      <c r="AF11" s="27">
        <f t="shared" si="8"/>
        <v>18092.11787</v>
      </c>
      <c r="AG11" s="27">
        <f t="shared" si="8"/>
        <v>18912.84837</v>
      </c>
      <c r="AH11" s="27">
        <f t="shared" si="8"/>
        <v>19729.65033</v>
      </c>
      <c r="AI11" s="27">
        <f t="shared" si="8"/>
        <v>20542.53004</v>
      </c>
      <c r="AJ11" s="27">
        <f t="shared" si="8"/>
        <v>21351.49386</v>
      </c>
      <c r="AK11" s="27">
        <f t="shared" si="8"/>
        <v>22156.54821</v>
      </c>
      <c r="AL11" s="27">
        <f t="shared" si="8"/>
        <v>22957.69954</v>
      </c>
      <c r="AM11" s="27">
        <f t="shared" si="8"/>
        <v>23754.95437</v>
      </c>
      <c r="AN11" s="27">
        <f t="shared" si="8"/>
        <v>24548.31926</v>
      </c>
      <c r="AO11" s="27">
        <f t="shared" si="8"/>
        <v>25337.80082</v>
      </c>
      <c r="AP11" s="27">
        <f t="shared" si="8"/>
        <v>26123.4057</v>
      </c>
      <c r="AQ11" s="27">
        <f t="shared" si="8"/>
        <v>26905.1406</v>
      </c>
      <c r="AR11" s="27">
        <f t="shared" si="8"/>
        <v>27683.01226</v>
      </c>
      <c r="AS11" s="27">
        <f t="shared" si="8"/>
        <v>26261.31076</v>
      </c>
      <c r="AT11" s="27">
        <f t="shared" si="8"/>
        <v>27126.19223</v>
      </c>
      <c r="AU11" s="27">
        <f t="shared" si="8"/>
        <v>27988.98836</v>
      </c>
      <c r="AV11" s="27">
        <f t="shared" si="8"/>
        <v>28849.69334</v>
      </c>
      <c r="AW11" s="27">
        <f t="shared" si="8"/>
        <v>29708.30146</v>
      </c>
      <c r="AX11" s="27">
        <f t="shared" si="8"/>
        <v>30564.8071</v>
      </c>
      <c r="AY11" s="27">
        <f t="shared" si="8"/>
        <v>31419.20474</v>
      </c>
      <c r="AZ11" s="27">
        <f t="shared" si="8"/>
        <v>32271.48898</v>
      </c>
      <c r="BA11" s="27">
        <f t="shared" si="8"/>
        <v>33121.65449</v>
      </c>
      <c r="BB11" s="27">
        <f t="shared" si="8"/>
        <v>33969.69605</v>
      </c>
      <c r="BC11" s="27">
        <f t="shared" si="8"/>
        <v>34815.60852</v>
      </c>
      <c r="BD11" s="27">
        <f t="shared" si="8"/>
        <v>35659.38687</v>
      </c>
      <c r="BE11" s="27">
        <f t="shared" si="8"/>
        <v>36501.02615</v>
      </c>
      <c r="BF11" s="27">
        <f t="shared" si="8"/>
        <v>37340.52151</v>
      </c>
      <c r="BG11" s="27">
        <f t="shared" si="8"/>
        <v>38177.86816</v>
      </c>
      <c r="BH11" s="27">
        <f t="shared" si="8"/>
        <v>39013.06143</v>
      </c>
      <c r="BI11" s="3">
        <f t="shared" si="8"/>
        <v>0</v>
      </c>
      <c r="BJ11" s="3">
        <f t="shared" si="8"/>
        <v>0</v>
      </c>
      <c r="BK11" s="3">
        <f t="shared" si="8"/>
        <v>0</v>
      </c>
      <c r="BL11" s="3">
        <f t="shared" si="8"/>
        <v>0</v>
      </c>
      <c r="BM11" s="15">
        <f t="shared" si="8"/>
        <v>0</v>
      </c>
      <c r="BN11" s="3"/>
      <c r="BO11" s="3"/>
    </row>
    <row r="12">
      <c r="B12" s="31" t="s">
        <v>20</v>
      </c>
      <c r="C12" s="32">
        <f>C11*(1+C48)</f>
        <v>30000</v>
      </c>
      <c r="D12" s="3"/>
      <c r="E12" s="33" t="s">
        <v>21</v>
      </c>
      <c r="F12" s="34">
        <f t="shared" ref="F12:BM12" si="9">if(F5,F11/F14,0)</f>
        <v>-4644.93661</v>
      </c>
      <c r="G12" s="34">
        <f t="shared" si="9"/>
        <v>-1860.032863</v>
      </c>
      <c r="H12" s="34">
        <f t="shared" si="9"/>
        <v>-933.0877228</v>
      </c>
      <c r="I12" s="34">
        <f t="shared" si="9"/>
        <v>-470.6311481</v>
      </c>
      <c r="J12" s="34">
        <f t="shared" si="9"/>
        <v>-193.969112</v>
      </c>
      <c r="K12" s="34">
        <f t="shared" si="9"/>
        <v>-10.2035896</v>
      </c>
      <c r="L12" s="34">
        <f t="shared" si="9"/>
        <v>120.4788716</v>
      </c>
      <c r="M12" s="34">
        <f t="shared" si="9"/>
        <v>217.9850093</v>
      </c>
      <c r="N12" s="34">
        <f t="shared" si="9"/>
        <v>293.3741321</v>
      </c>
      <c r="O12" s="34">
        <f t="shared" si="9"/>
        <v>353.2818338</v>
      </c>
      <c r="P12" s="34">
        <f t="shared" si="9"/>
        <v>401.9307731</v>
      </c>
      <c r="Q12" s="34">
        <f t="shared" si="9"/>
        <v>442.1360625</v>
      </c>
      <c r="R12" s="34">
        <f t="shared" si="9"/>
        <v>475.8466326</v>
      </c>
      <c r="S12" s="34">
        <f t="shared" si="9"/>
        <v>504.4545823</v>
      </c>
      <c r="T12" s="34">
        <f t="shared" si="9"/>
        <v>528.9807895</v>
      </c>
      <c r="U12" s="34">
        <f t="shared" si="9"/>
        <v>550.1909173</v>
      </c>
      <c r="V12" s="34">
        <f t="shared" si="9"/>
        <v>568.6704775</v>
      </c>
      <c r="W12" s="34">
        <f t="shared" si="9"/>
        <v>584.874872</v>
      </c>
      <c r="X12" s="34">
        <f t="shared" si="9"/>
        <v>599.1636327</v>
      </c>
      <c r="Y12" s="34">
        <f t="shared" si="9"/>
        <v>611.8243883</v>
      </c>
      <c r="Z12" s="34">
        <f t="shared" si="9"/>
        <v>623.0899849</v>
      </c>
      <c r="AA12" s="34">
        <f t="shared" si="9"/>
        <v>633.1509355</v>
      </c>
      <c r="AB12" s="34">
        <f t="shared" si="9"/>
        <v>642.1646236</v>
      </c>
      <c r="AC12" s="34">
        <f t="shared" si="9"/>
        <v>650.2622047</v>
      </c>
      <c r="AD12" s="34">
        <f t="shared" si="9"/>
        <v>657.553852</v>
      </c>
      <c r="AE12" s="34">
        <f t="shared" si="9"/>
        <v>664.1327914</v>
      </c>
      <c r="AF12" s="34">
        <f t="shared" si="9"/>
        <v>670.0784396</v>
      </c>
      <c r="AG12" s="34">
        <f t="shared" si="9"/>
        <v>675.4588704</v>
      </c>
      <c r="AH12" s="34">
        <f t="shared" si="9"/>
        <v>680.3327699</v>
      </c>
      <c r="AI12" s="34">
        <f t="shared" si="9"/>
        <v>684.7510012</v>
      </c>
      <c r="AJ12" s="34">
        <f t="shared" si="9"/>
        <v>688.7578665</v>
      </c>
      <c r="AK12" s="34">
        <f t="shared" si="9"/>
        <v>692.3921315</v>
      </c>
      <c r="AL12" s="34">
        <f t="shared" si="9"/>
        <v>695.6878649</v>
      </c>
      <c r="AM12" s="34">
        <f t="shared" si="9"/>
        <v>698.6751286</v>
      </c>
      <c r="AN12" s="34">
        <f t="shared" si="9"/>
        <v>701.3805503</v>
      </c>
      <c r="AO12" s="34">
        <f t="shared" si="9"/>
        <v>703.8278005</v>
      </c>
      <c r="AP12" s="34">
        <f t="shared" si="9"/>
        <v>706.0379918</v>
      </c>
      <c r="AQ12" s="34">
        <f t="shared" si="9"/>
        <v>708.0300157</v>
      </c>
      <c r="AR12" s="34">
        <f t="shared" si="9"/>
        <v>709.8208273</v>
      </c>
      <c r="AS12" s="34">
        <f t="shared" si="9"/>
        <v>656.532769</v>
      </c>
      <c r="AT12" s="34">
        <f t="shared" si="9"/>
        <v>661.6144445</v>
      </c>
      <c r="AU12" s="34">
        <f t="shared" si="9"/>
        <v>666.4044847</v>
      </c>
      <c r="AV12" s="34">
        <f t="shared" si="9"/>
        <v>670.9231009</v>
      </c>
      <c r="AW12" s="34">
        <f t="shared" si="9"/>
        <v>675.1886695</v>
      </c>
      <c r="AX12" s="34">
        <f t="shared" si="9"/>
        <v>679.2179355</v>
      </c>
      <c r="AY12" s="34">
        <f t="shared" si="9"/>
        <v>683.02619</v>
      </c>
      <c r="AZ12" s="34">
        <f t="shared" si="9"/>
        <v>686.6274251</v>
      </c>
      <c r="BA12" s="34">
        <f t="shared" si="9"/>
        <v>690.0344685</v>
      </c>
      <c r="BB12" s="34">
        <f t="shared" si="9"/>
        <v>693.259103</v>
      </c>
      <c r="BC12" s="34">
        <f t="shared" si="9"/>
        <v>696.3121704</v>
      </c>
      <c r="BD12" s="34">
        <f t="shared" si="9"/>
        <v>699.2036642</v>
      </c>
      <c r="BE12" s="34">
        <f t="shared" si="9"/>
        <v>701.9428107</v>
      </c>
      <c r="BF12" s="34">
        <f t="shared" si="9"/>
        <v>704.5381417</v>
      </c>
      <c r="BG12" s="34">
        <f t="shared" si="9"/>
        <v>706.9975586</v>
      </c>
      <c r="BH12" s="34">
        <f t="shared" si="9"/>
        <v>709.3283897</v>
      </c>
      <c r="BI12" s="35">
        <f t="shared" si="9"/>
        <v>0</v>
      </c>
      <c r="BJ12" s="35">
        <f t="shared" si="9"/>
        <v>0</v>
      </c>
      <c r="BK12" s="35">
        <f t="shared" si="9"/>
        <v>0</v>
      </c>
      <c r="BL12" s="35">
        <f t="shared" si="9"/>
        <v>0</v>
      </c>
      <c r="BM12" s="36">
        <f t="shared" si="9"/>
        <v>0</v>
      </c>
      <c r="BN12" s="3"/>
      <c r="BO12" s="3"/>
    </row>
    <row r="13">
      <c r="B13" s="37" t="s">
        <v>22</v>
      </c>
      <c r="C13" s="38">
        <v>0.05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>
      <c r="B14" s="37" t="s">
        <v>23</v>
      </c>
      <c r="C14" s="39">
        <f>C12*C13</f>
        <v>1500</v>
      </c>
      <c r="D14" s="2"/>
      <c r="E14" s="40" t="s">
        <v>24</v>
      </c>
      <c r="F14" s="41">
        <v>1.0</v>
      </c>
      <c r="G14" s="41">
        <f t="shared" ref="G14:BM14" si="10">F14+1</f>
        <v>2</v>
      </c>
      <c r="H14" s="41">
        <f t="shared" si="10"/>
        <v>3</v>
      </c>
      <c r="I14" s="41">
        <f t="shared" si="10"/>
        <v>4</v>
      </c>
      <c r="J14" s="41">
        <f t="shared" si="10"/>
        <v>5</v>
      </c>
      <c r="K14" s="41">
        <f t="shared" si="10"/>
        <v>6</v>
      </c>
      <c r="L14" s="41">
        <f t="shared" si="10"/>
        <v>7</v>
      </c>
      <c r="M14" s="41">
        <f t="shared" si="10"/>
        <v>8</v>
      </c>
      <c r="N14" s="41">
        <f t="shared" si="10"/>
        <v>9</v>
      </c>
      <c r="O14" s="41">
        <f t="shared" si="10"/>
        <v>10</v>
      </c>
      <c r="P14" s="41">
        <f t="shared" si="10"/>
        <v>11</v>
      </c>
      <c r="Q14" s="41">
        <f t="shared" si="10"/>
        <v>12</v>
      </c>
      <c r="R14" s="41">
        <f t="shared" si="10"/>
        <v>13</v>
      </c>
      <c r="S14" s="41">
        <f t="shared" si="10"/>
        <v>14</v>
      </c>
      <c r="T14" s="41">
        <f t="shared" si="10"/>
        <v>15</v>
      </c>
      <c r="U14" s="41">
        <f t="shared" si="10"/>
        <v>16</v>
      </c>
      <c r="V14" s="41">
        <f t="shared" si="10"/>
        <v>17</v>
      </c>
      <c r="W14" s="41">
        <f t="shared" si="10"/>
        <v>18</v>
      </c>
      <c r="X14" s="41">
        <f t="shared" si="10"/>
        <v>19</v>
      </c>
      <c r="Y14" s="41">
        <f t="shared" si="10"/>
        <v>20</v>
      </c>
      <c r="Z14" s="41">
        <f t="shared" si="10"/>
        <v>21</v>
      </c>
      <c r="AA14" s="41">
        <f t="shared" si="10"/>
        <v>22</v>
      </c>
      <c r="AB14" s="41">
        <f t="shared" si="10"/>
        <v>23</v>
      </c>
      <c r="AC14" s="41">
        <f t="shared" si="10"/>
        <v>24</v>
      </c>
      <c r="AD14" s="41">
        <f t="shared" si="10"/>
        <v>25</v>
      </c>
      <c r="AE14" s="41">
        <f t="shared" si="10"/>
        <v>26</v>
      </c>
      <c r="AF14" s="41">
        <f t="shared" si="10"/>
        <v>27</v>
      </c>
      <c r="AG14" s="41">
        <f t="shared" si="10"/>
        <v>28</v>
      </c>
      <c r="AH14" s="41">
        <f t="shared" si="10"/>
        <v>29</v>
      </c>
      <c r="AI14" s="41">
        <f t="shared" si="10"/>
        <v>30</v>
      </c>
      <c r="AJ14" s="41">
        <f t="shared" si="10"/>
        <v>31</v>
      </c>
      <c r="AK14" s="41">
        <f t="shared" si="10"/>
        <v>32</v>
      </c>
      <c r="AL14" s="41">
        <f t="shared" si="10"/>
        <v>33</v>
      </c>
      <c r="AM14" s="41">
        <f t="shared" si="10"/>
        <v>34</v>
      </c>
      <c r="AN14" s="41">
        <f t="shared" si="10"/>
        <v>35</v>
      </c>
      <c r="AO14" s="41">
        <f t="shared" si="10"/>
        <v>36</v>
      </c>
      <c r="AP14" s="41">
        <f t="shared" si="10"/>
        <v>37</v>
      </c>
      <c r="AQ14" s="41">
        <f t="shared" si="10"/>
        <v>38</v>
      </c>
      <c r="AR14" s="41">
        <f t="shared" si="10"/>
        <v>39</v>
      </c>
      <c r="AS14" s="41">
        <f t="shared" si="10"/>
        <v>40</v>
      </c>
      <c r="AT14" s="41">
        <f t="shared" si="10"/>
        <v>41</v>
      </c>
      <c r="AU14" s="41">
        <f t="shared" si="10"/>
        <v>42</v>
      </c>
      <c r="AV14" s="41">
        <f t="shared" si="10"/>
        <v>43</v>
      </c>
      <c r="AW14" s="41">
        <f t="shared" si="10"/>
        <v>44</v>
      </c>
      <c r="AX14" s="41">
        <f t="shared" si="10"/>
        <v>45</v>
      </c>
      <c r="AY14" s="41">
        <f t="shared" si="10"/>
        <v>46</v>
      </c>
      <c r="AZ14" s="41">
        <f t="shared" si="10"/>
        <v>47</v>
      </c>
      <c r="BA14" s="41">
        <f t="shared" si="10"/>
        <v>48</v>
      </c>
      <c r="BB14" s="41">
        <f t="shared" si="10"/>
        <v>49</v>
      </c>
      <c r="BC14" s="41">
        <f t="shared" si="10"/>
        <v>50</v>
      </c>
      <c r="BD14" s="41">
        <f t="shared" si="10"/>
        <v>51</v>
      </c>
      <c r="BE14" s="41">
        <f t="shared" si="10"/>
        <v>52</v>
      </c>
      <c r="BF14" s="41">
        <f t="shared" si="10"/>
        <v>53</v>
      </c>
      <c r="BG14" s="41">
        <f t="shared" si="10"/>
        <v>54</v>
      </c>
      <c r="BH14" s="41">
        <f t="shared" si="10"/>
        <v>55</v>
      </c>
      <c r="BI14" s="41">
        <f t="shared" si="10"/>
        <v>56</v>
      </c>
      <c r="BJ14" s="41">
        <f t="shared" si="10"/>
        <v>57</v>
      </c>
      <c r="BK14" s="41">
        <f t="shared" si="10"/>
        <v>58</v>
      </c>
      <c r="BL14" s="41">
        <f t="shared" si="10"/>
        <v>59</v>
      </c>
      <c r="BM14" s="41">
        <f t="shared" si="10"/>
        <v>60</v>
      </c>
      <c r="BN14" s="3"/>
      <c r="BO14" s="3"/>
    </row>
    <row r="15">
      <c r="B15" s="37" t="s">
        <v>25</v>
      </c>
      <c r="C15" s="42">
        <f>C12-C14</f>
        <v>28500</v>
      </c>
      <c r="D15" s="2"/>
      <c r="E15" s="43" t="s">
        <v>26</v>
      </c>
      <c r="F15" s="44">
        <f>if(F$5,Revenue!A$2,0)</f>
        <v>1800</v>
      </c>
      <c r="G15" s="44">
        <f>if(G$5,Revenue!B$2,0)</f>
        <v>1800</v>
      </c>
      <c r="H15" s="44">
        <f>if(H$5,Revenue!C$2,0)</f>
        <v>1800</v>
      </c>
      <c r="I15" s="44">
        <f>if(I$5,Revenue!D$2,0)</f>
        <v>1800</v>
      </c>
      <c r="J15" s="44">
        <f>if(J$5,Revenue!E$2,0)</f>
        <v>1800</v>
      </c>
      <c r="K15" s="44">
        <f>if(K$5,Revenue!F$2,0)</f>
        <v>1800</v>
      </c>
      <c r="L15" s="44">
        <f>if(L$5,Revenue!G$2,0)</f>
        <v>1800</v>
      </c>
      <c r="M15" s="44">
        <f>if(M$5,Revenue!H$2,0)</f>
        <v>1800</v>
      </c>
      <c r="N15" s="44">
        <f>if(N$5,Revenue!I$2,0)</f>
        <v>1800</v>
      </c>
      <c r="O15" s="44">
        <f>if(O$5,Revenue!J$2,0)</f>
        <v>1800</v>
      </c>
      <c r="P15" s="44">
        <f>if(P$5,Revenue!K$2,0)</f>
        <v>1800</v>
      </c>
      <c r="Q15" s="44">
        <f>if(Q$5,Revenue!L$2,0)</f>
        <v>1800</v>
      </c>
      <c r="R15" s="44">
        <f>if(R$5,Revenue!M$2,0)</f>
        <v>1800</v>
      </c>
      <c r="S15" s="44">
        <f>if(S$5,Revenue!N$2,0)</f>
        <v>1800</v>
      </c>
      <c r="T15" s="44">
        <f>if(T$5,Revenue!O$2,0)</f>
        <v>1800</v>
      </c>
      <c r="U15" s="44">
        <f>if(U$5,Revenue!P$2,0)</f>
        <v>1800</v>
      </c>
      <c r="V15" s="44">
        <f>if(V$5,Revenue!Q$2,0)</f>
        <v>1800</v>
      </c>
      <c r="W15" s="44">
        <f>if(W$5,Revenue!R$2,0)</f>
        <v>1800</v>
      </c>
      <c r="X15" s="44">
        <f>if(X$5,Revenue!S$2,0)</f>
        <v>1800</v>
      </c>
      <c r="Y15" s="44">
        <f>if(Y$5,Revenue!T$2,0)</f>
        <v>1800</v>
      </c>
      <c r="Z15" s="44">
        <f>if(Z$5,Revenue!U$2,0)</f>
        <v>1800</v>
      </c>
      <c r="AA15" s="44">
        <f>if(AA$5,Revenue!V$2,0)</f>
        <v>1800</v>
      </c>
      <c r="AB15" s="44">
        <f>if(AB$5,Revenue!W$2,0)</f>
        <v>1800</v>
      </c>
      <c r="AC15" s="44">
        <f>if(AC$5,Revenue!X$2,0)</f>
        <v>1800</v>
      </c>
      <c r="AD15" s="44">
        <f>if(AD$5,Revenue!Y$2,0)</f>
        <v>1800</v>
      </c>
      <c r="AE15" s="44">
        <f>if(AE$5,Revenue!Z$2,0)</f>
        <v>1800</v>
      </c>
      <c r="AF15" s="44">
        <f>if(AF$5,Revenue!AA$2,0)</f>
        <v>1800</v>
      </c>
      <c r="AG15" s="44">
        <f>if(AG$5,Revenue!AB$2,0)</f>
        <v>1800</v>
      </c>
      <c r="AH15" s="44">
        <f>if(AH$5,Revenue!AC$2,0)</f>
        <v>1800</v>
      </c>
      <c r="AI15" s="44">
        <f>if(AI$5,Revenue!AD$2,0)</f>
        <v>1800</v>
      </c>
      <c r="AJ15" s="44">
        <f>if(AJ$5,Revenue!AE$2,0)</f>
        <v>1800</v>
      </c>
      <c r="AK15" s="44">
        <f>if(AK$5,Revenue!AF$2,0)</f>
        <v>1800</v>
      </c>
      <c r="AL15" s="44">
        <f>if(AL$5,Revenue!AG$2,0)</f>
        <v>1800</v>
      </c>
      <c r="AM15" s="44">
        <f>if(AM$5,Revenue!AH$2,0)</f>
        <v>1800</v>
      </c>
      <c r="AN15" s="44">
        <f>if(AN$5,Revenue!AI$2,0)</f>
        <v>1800</v>
      </c>
      <c r="AO15" s="44">
        <f>if(AO$5,Revenue!AJ$2,0)</f>
        <v>1800</v>
      </c>
      <c r="AP15" s="44">
        <f>if(AP$5,Revenue!AK$2,0)</f>
        <v>1800</v>
      </c>
      <c r="AQ15" s="44">
        <f>if(AQ$5,Revenue!AL$2,0)</f>
        <v>1800</v>
      </c>
      <c r="AR15" s="44">
        <f>if(AR$5,Revenue!AM$2,0)</f>
        <v>1800</v>
      </c>
      <c r="AS15" s="44">
        <f>if(AS$5,Revenue!AN$2,0)</f>
        <v>1800</v>
      </c>
      <c r="AT15" s="44">
        <f>if(AT$5,Revenue!AO$2,0)</f>
        <v>1800</v>
      </c>
      <c r="AU15" s="44">
        <f>if(AU$5,Revenue!AP$2,0)</f>
        <v>1800</v>
      </c>
      <c r="AV15" s="44">
        <f>if(AV$5,Revenue!AQ$2,0)</f>
        <v>1800</v>
      </c>
      <c r="AW15" s="44">
        <f>if(AW$5,Revenue!AR$2,0)</f>
        <v>1800</v>
      </c>
      <c r="AX15" s="44">
        <f>if(AX$5,Revenue!AS$2,0)</f>
        <v>1800</v>
      </c>
      <c r="AY15" s="44">
        <f>if(AY$5,Revenue!AT$2,0)</f>
        <v>1800</v>
      </c>
      <c r="AZ15" s="44">
        <f>if(AZ$5,Revenue!AU$2,0)</f>
        <v>1800</v>
      </c>
      <c r="BA15" s="44">
        <f>if(BA$5,Revenue!AV$2,0)</f>
        <v>1800</v>
      </c>
      <c r="BB15" s="44">
        <f>if(BB$5,Revenue!AW$2,0)</f>
        <v>1800</v>
      </c>
      <c r="BC15" s="44">
        <f>if(BC$5,Revenue!AX$2,0)</f>
        <v>1800</v>
      </c>
      <c r="BD15" s="44">
        <f>if(BD$5,Revenue!AY$2,0)</f>
        <v>1800</v>
      </c>
      <c r="BE15" s="44">
        <f>if(BE$5,Revenue!AZ$2,0)</f>
        <v>1800</v>
      </c>
      <c r="BF15" s="44">
        <f>if(BF$5,Revenue!BA$2,0)</f>
        <v>1800</v>
      </c>
      <c r="BG15" s="44">
        <f>if(BG$5,Revenue!BB$2,0)</f>
        <v>1800</v>
      </c>
      <c r="BH15" s="44">
        <f>if(BH$5,Revenue!BC$2,0)</f>
        <v>1800</v>
      </c>
      <c r="BI15" s="44">
        <f>if(BI$5,Revenue!BD$2,0)</f>
        <v>0</v>
      </c>
      <c r="BJ15" s="44">
        <f>if(BJ$5,Revenue!BE$2,0)</f>
        <v>0</v>
      </c>
      <c r="BK15" s="44">
        <f>if(BK$5,Revenue!BF$2,0)</f>
        <v>0</v>
      </c>
      <c r="BL15" s="44">
        <f>if(BL$5,Revenue!BG$2,0)</f>
        <v>0</v>
      </c>
      <c r="BM15" s="44">
        <f>if(BM$5,Revenue!BH$2,0)</f>
        <v>0</v>
      </c>
      <c r="BN15" s="3"/>
      <c r="BO15" s="3"/>
    </row>
    <row r="16">
      <c r="B16" s="37" t="s">
        <v>27</v>
      </c>
      <c r="C16" s="45">
        <v>0.085</v>
      </c>
      <c r="D16" s="2"/>
      <c r="E16" s="46" t="s">
        <v>28</v>
      </c>
      <c r="F16" s="47">
        <f t="array" ref="F16">if(F$5,-INDEX(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MATCH(F$14, 'Maintenance Schedule'!$D$1:$BK$1, 0) 
)
,0)</f>
        <v>-16.43709237</v>
      </c>
      <c r="G16" s="47">
        <f t="array" ref="G16">if(G$5,-INDEX(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MATCH(G$14, 'Maintenance Schedule'!$D$1:$BK$1, 0) 
)
,0)</f>
        <v>-16.63179159</v>
      </c>
      <c r="H16" s="47">
        <f t="array" ref="H16">if(H$5,-INDEX(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MATCH(H$14, 'Maintenance Schedule'!$D$1:$BK$1, 0) 
)
,0)</f>
        <v>-16.82879706</v>
      </c>
      <c r="I16" s="47">
        <f t="array" ref="I16">if(I$5,-INDEX(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MATCH(I$14, 'Maintenance Schedule'!$D$1:$BK$1, 0) 
)
,0)</f>
        <v>-17.02813607</v>
      </c>
      <c r="J16" s="47">
        <f t="array" ref="J16">if(J$5,-INDEX(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MATCH(J$14, 'Maintenance Schedule'!$D$1:$BK$1, 0) 
)
,0)</f>
        <v>-17.22983628</v>
      </c>
      <c r="K16" s="47">
        <f t="array" ref="K16">if(K$5,-INDEX(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MATCH(K$14, 'Maintenance Schedule'!$D$1:$BK$1, 0) 
)
,0)</f>
        <v>-17.43392565</v>
      </c>
      <c r="L16" s="47">
        <f t="array" ref="L16">if(L$5,-INDEX(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MATCH(L$14, 'Maintenance Schedule'!$D$1:$BK$1, 0) 
)
,0)</f>
        <v>-17.64043249</v>
      </c>
      <c r="M16" s="47">
        <f t="array" ref="M16">if(M$5,-INDEX(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MATCH(M$14, 'Maintenance Schedule'!$D$1:$BK$1, 0) 
)
,0)</f>
        <v>-17.84938542</v>
      </c>
      <c r="N16" s="47">
        <f t="array" ref="N16">if(N$5,-INDEX(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MATCH(N$14, 'Maintenance Schedule'!$D$1:$BK$1, 0) 
)
,0)</f>
        <v>-18.06081342</v>
      </c>
      <c r="O16" s="47">
        <f t="array" ref="O16">if(O$5,-INDEX(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MATCH(O$14, 'Maintenance Schedule'!$D$1:$BK$1, 0) 
)
,0)</f>
        <v>-18.27474581</v>
      </c>
      <c r="P16" s="47">
        <f t="array" ref="P16">if(P$5,-INDEX(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MATCH(P$14, 'Maintenance Schedule'!$D$1:$BK$1, 0) 
)
,0)</f>
        <v>-18.49121225</v>
      </c>
      <c r="Q16" s="47">
        <f t="array" ref="Q16">if(Q$5,-INDEX(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MATCH(Q$14, 'Maintenance Schedule'!$D$1:$BK$1, 0) 
)
,0)</f>
        <v>-18.71024276</v>
      </c>
      <c r="R16" s="47">
        <f t="array" ref="R16">if(R$5,-INDEX(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MATCH(R$14, 'Maintenance Schedule'!$D$1:$BK$1, 0) 
)
,0)</f>
        <v>-18.93186772</v>
      </c>
      <c r="S16" s="47">
        <f t="array" ref="S16">if(S$5,-INDEX(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MATCH(S$14, 'Maintenance Schedule'!$D$1:$BK$1, 0) 
)
,0)</f>
        <v>-19.15611784</v>
      </c>
      <c r="T16" s="47">
        <f t="array" ref="T16">if(T$5,-INDEX(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MATCH(T$14, 'Maintenance Schedule'!$D$1:$BK$1, 0) 
)
,0)</f>
        <v>-19.38302424</v>
      </c>
      <c r="U16" s="47">
        <f t="array" ref="U16">if(U$5,-INDEX(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MATCH(U$14, 'Maintenance Schedule'!$D$1:$BK$1, 0) 
)
,0)</f>
        <v>-19.61261837</v>
      </c>
      <c r="V16" s="47">
        <f t="array" ref="V16">if(V$5,-INDEX(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MATCH(V$14, 'Maintenance Schedule'!$D$1:$BK$1, 0) 
)
,0)</f>
        <v>-19.84493206</v>
      </c>
      <c r="W16" s="47">
        <f t="array" ref="W16">if(W$5,-INDEX(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MATCH(W$14, 'Maintenance Schedule'!$D$1:$BK$1, 0) 
)
,0)</f>
        <v>-20.07999754</v>
      </c>
      <c r="X16" s="47">
        <f t="array" ref="X16">if(X$5,-INDEX(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MATCH(X$14, 'Maintenance Schedule'!$D$1:$BK$1, 0) 
)
,0)</f>
        <v>-20.3178474</v>
      </c>
      <c r="Y16" s="47">
        <f t="array" ref="Y16">if(Y$5,-INDEX(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MATCH(Y$14, 'Maintenance Schedule'!$D$1:$BK$1, 0) 
)
,0)</f>
        <v>-20.55851461</v>
      </c>
      <c r="Z16" s="47">
        <f t="array" ref="Z16">if(Z$5,-INDEX(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MATCH(Z$14, 'Maintenance Schedule'!$D$1:$BK$1, 0) 
)
,0)</f>
        <v>-20.80203255</v>
      </c>
      <c r="AA16" s="47">
        <f t="array" ref="AA16">if(AA$5,-INDEX(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MATCH(AA$14, 'Maintenance Schedule'!$D$1:$BK$1, 0) 
)
,0)</f>
        <v>-21.048435</v>
      </c>
      <c r="AB16" s="47">
        <f t="array" ref="AB16">if(AB$5,-INDEX(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MATCH(AB$14, 'Maintenance Schedule'!$D$1:$BK$1, 0) 
)
,0)</f>
        <v>-21.2977561</v>
      </c>
      <c r="AC16" s="47">
        <f t="array" ref="AC16">if(AC$5,-INDEX(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MATCH(AC$14, 'Maintenance Schedule'!$D$1:$BK$1, 0) 
)
,0)</f>
        <v>-21.55003045</v>
      </c>
      <c r="AD16" s="47">
        <f t="array" ref="AD16">if(AD$5,-INDEX(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MATCH(AD$14, 'Maintenance Schedule'!$D$1:$BK$1, 0) 
)
,0)</f>
        <v>-21.80529301</v>
      </c>
      <c r="AE16" s="47">
        <f t="array" ref="AE16">if(AE$5,-INDEX(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MATCH(AE$14, 'Maintenance Schedule'!$D$1:$BK$1, 0) 
)
,0)</f>
        <v>-22.06357919</v>
      </c>
      <c r="AF16" s="47">
        <f t="array" ref="AF16">if(AF$5,-INDEX(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MATCH(AF$14, 'Maintenance Schedule'!$D$1:$BK$1, 0) 
)
,0)</f>
        <v>-22.32492479</v>
      </c>
      <c r="AG16" s="47">
        <f t="array" ref="AG16">if(AG$5,-INDEX(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MATCH(AG$14, 'Maintenance Schedule'!$D$1:$BK$1, 0) 
)
,0)</f>
        <v>-22.58936607</v>
      </c>
      <c r="AH16" s="47">
        <f t="array" ref="AH16">if(AH$5,-INDEX(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MATCH(AH$14, 'Maintenance Schedule'!$D$1:$BK$1, 0) 
)
,0)</f>
        <v>-22.85693968</v>
      </c>
      <c r="AI16" s="47">
        <f t="array" ref="AI16">if(AI$5,-INDEX(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MATCH(AI$14, 'Maintenance Schedule'!$D$1:$BK$1, 0) 
)
,0)</f>
        <v>-23.12768273</v>
      </c>
      <c r="AJ16" s="47">
        <f t="array" ref="AJ16">if(AJ$5,-INDEX(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MATCH(AJ$14, 'Maintenance Schedule'!$D$1:$BK$1, 0) 
)
,0)</f>
        <v>-23.40163276</v>
      </c>
      <c r="AK16" s="47">
        <f t="array" ref="AK16">if(AK$5,-INDEX(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MATCH(AK$14, 'Maintenance Schedule'!$D$1:$BK$1, 0) 
)
,0)</f>
        <v>-23.67882776</v>
      </c>
      <c r="AL16" s="47">
        <f t="array" ref="AL16">if(AL$5,-INDEX(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MATCH(AL$14, 'Maintenance Schedule'!$D$1:$BK$1, 0) 
)
,0)</f>
        <v>-23.95930617</v>
      </c>
      <c r="AM16" s="47">
        <f t="array" ref="AM16">if(AM$5,-INDEX(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MATCH(AM$14, 'Maintenance Schedule'!$D$1:$BK$1, 0) 
)
,0)</f>
        <v>-24.24310688</v>
      </c>
      <c r="AN16" s="47">
        <f t="array" ref="AN16">if(AN$5,-INDEX(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MATCH(AN$14, 'Maintenance Schedule'!$D$1:$BK$1, 0) 
)
,0)</f>
        <v>-24.53026924</v>
      </c>
      <c r="AO16" s="47">
        <f t="array" ref="AO16">if(AO$5,-INDEX(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MATCH(AO$14, 'Maintenance Schedule'!$D$1:$BK$1, 0) 
)
,0)</f>
        <v>-24.82083307</v>
      </c>
      <c r="AP16" s="47">
        <f t="array" ref="AP16">if(AP$5,-INDEX(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MATCH(AP$14, 'Maintenance Schedule'!$D$1:$BK$1, 0) 
)
,0)</f>
        <v>-25.11483866</v>
      </c>
      <c r="AQ16" s="47">
        <f t="array" ref="AQ16">if(AQ$5,-INDEX(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MATCH(AQ$14, 'Maintenance Schedule'!$D$1:$BK$1, 0) 
)
,0)</f>
        <v>-25.41232678</v>
      </c>
      <c r="AR16" s="47">
        <f t="array" ref="AR16">if(AR$5,-INDEX(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MATCH(AR$14, 'Maintenance Schedule'!$D$1:$BK$1, 0) 
)
,0)</f>
        <v>-25.71333869</v>
      </c>
      <c r="AS16" s="47">
        <f t="array" ref="AS16">if(AS$5,-INDEX(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MATCH(AS$14, 'Maintenance Schedule'!$D$1:$BK$1, 0) 
)
,0)</f>
        <v>-26.01791611</v>
      </c>
      <c r="AT16" s="47">
        <f t="array" ref="AT16">if(AT$5,-INDEX(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MATCH(AT$14, 'Maintenance Schedule'!$D$1:$BK$1, 0) 
)
,0)</f>
        <v>-26.32610128</v>
      </c>
      <c r="AU16" s="47">
        <f t="array" ref="AU16">if(AU$5,-INDEX(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MATCH(AU$14, 'Maintenance Schedule'!$D$1:$BK$1, 0) 
)
,0)</f>
        <v>-26.63793695</v>
      </c>
      <c r="AV16" s="47">
        <f t="array" ref="AV16">if(AV$5,-INDEX(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MATCH(AV$14, 'Maintenance Schedule'!$D$1:$BK$1, 0) 
)
,0)</f>
        <v>-26.95346634</v>
      </c>
      <c r="AW16" s="47">
        <f t="array" ref="AW16">if(AW$5,-INDEX(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MATCH(AW$14, 'Maintenance Schedule'!$D$1:$BK$1, 0) 
)
,0)</f>
        <v>-27.27273322</v>
      </c>
      <c r="AX16" s="47">
        <f t="array" ref="AX16">if(AX$5,-INDEX(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MATCH(AX$14, 'Maintenance Schedule'!$D$1:$BK$1, 0) 
)
,0)</f>
        <v>-27.59578185</v>
      </c>
      <c r="AY16" s="47">
        <f t="array" ref="AY16">if(AY$5,-INDEX(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MATCH(AY$14, 'Maintenance Schedule'!$D$1:$BK$1, 0) 
)
,0)</f>
        <v>-27.92265702</v>
      </c>
      <c r="AZ16" s="47">
        <f t="array" ref="AZ16">if(AZ$5,-INDEX(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MATCH(AZ$14, 'Maintenance Schedule'!$D$1:$BK$1, 0) 
)
,0)</f>
        <v>-28.25340407</v>
      </c>
      <c r="BA16" s="47">
        <f t="array" ref="BA16">if(BA$5,-INDEX(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MATCH(BA$14, 'Maintenance Schedule'!$D$1:$BK$1, 0) 
)
,0)</f>
        <v>-28.58806886</v>
      </c>
      <c r="BB16" s="47">
        <f t="array" ref="BB16">if(BB$5,-INDEX(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MATCH(BB$14, 'Maintenance Schedule'!$D$1:$BK$1, 0) 
)
,0)</f>
        <v>-28.92669778</v>
      </c>
      <c r="BC16" s="47">
        <f t="array" ref="BC16">if(BC$5,-INDEX(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MATCH(BC$14, 'Maintenance Schedule'!$D$1:$BK$1, 0) 
)
,0)</f>
        <v>-29.26933781</v>
      </c>
      <c r="BD16" s="47">
        <f t="array" ref="BD16">if(BD$5,-INDEX(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MATCH(BD$14, 'Maintenance Schedule'!$D$1:$BK$1, 0) 
)
,0)</f>
        <v>-29.61603645</v>
      </c>
      <c r="BE16" s="47">
        <f t="array" ref="BE16">if(BE$5,-INDEX(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MATCH(BE$14, 'Maintenance Schedule'!$D$1:$BK$1, 0) 
)
,0)</f>
        <v>-29.96684177</v>
      </c>
      <c r="BF16" s="47">
        <f t="array" ref="BF16">if(BF$5,-INDEX(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MATCH(BF$14, 'Maintenance Schedule'!$D$1:$BK$1, 0) 
)
,0)</f>
        <v>-30.32180242</v>
      </c>
      <c r="BG16" s="47">
        <f t="array" ref="BG16">if(BG$5,-INDEX(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MATCH(BG$14, 'Maintenance Schedule'!$D$1:$BK$1, 0) 
)
,0)</f>
        <v>-30.68096762</v>
      </c>
      <c r="BH16" s="47">
        <f t="array" ref="BH16">if(BH$5,-INDEX(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MATCH(BH$14, 'Maintenance Schedule'!$D$1:$BK$1, 0) 
)
,0)</f>
        <v>-31.04438717</v>
      </c>
      <c r="BI16" s="47">
        <f t="array" ref="BI16">if(BI$5,-INDEX(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MATCH(BI$14, 'Maintenance Schedule'!$D$1:$BK$1, 0) 
)
,0)</f>
        <v>0</v>
      </c>
      <c r="BJ16" s="47">
        <f t="array" ref="BJ16">if(BJ$5,-INDEX(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MATCH(BJ$14, 'Maintenance Schedule'!$D$1:$BK$1, 0) 
)
,0)</f>
        <v>0</v>
      </c>
      <c r="BK16" s="47">
        <f t="array" ref="BK16">if(BK$5,-INDEX(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MATCH(BK$14, 'Maintenance Schedule'!$D$1:$BK$1, 0) 
)
,0)</f>
        <v>0</v>
      </c>
      <c r="BL16" s="47">
        <f t="array" ref="BL16">if(BL$5,-INDEX(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MATCH(BL$14, 'Maintenance Schedule'!$D$1:$BK$1, 0) 
)
,0)</f>
        <v>0</v>
      </c>
      <c r="BM16" s="47">
        <f t="array" ref="BM16">if(BM$5,-INDEX(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MATCH(BM$14, 'Maintenance Schedule'!$D$1:$BK$1, 0) 
)
,0)</f>
        <v>0</v>
      </c>
      <c r="BN16" s="3"/>
      <c r="BO16" s="3"/>
    </row>
    <row r="17">
      <c r="B17" s="20" t="s">
        <v>29</v>
      </c>
      <c r="C17" s="48">
        <v>40.0</v>
      </c>
      <c r="D17" s="3"/>
      <c r="E17" s="49" t="s">
        <v>30</v>
      </c>
      <c r="F17" s="50">
        <f t="shared" ref="F17:BM17" si="11">-if(F$5, sumifs($C$35:$C$43,$B$35:$B$43,F$14),0)</f>
        <v>0</v>
      </c>
      <c r="G17" s="50">
        <f t="shared" si="11"/>
        <v>0</v>
      </c>
      <c r="H17" s="50">
        <f t="shared" si="11"/>
        <v>0</v>
      </c>
      <c r="I17" s="50">
        <f t="shared" si="11"/>
        <v>0</v>
      </c>
      <c r="J17" s="50">
        <f t="shared" si="11"/>
        <v>0</v>
      </c>
      <c r="K17" s="50">
        <f t="shared" si="11"/>
        <v>0</v>
      </c>
      <c r="L17" s="50">
        <f t="shared" si="11"/>
        <v>0</v>
      </c>
      <c r="M17" s="50">
        <f t="shared" si="11"/>
        <v>0</v>
      </c>
      <c r="N17" s="50">
        <f t="shared" si="11"/>
        <v>0</v>
      </c>
      <c r="O17" s="50">
        <f t="shared" si="11"/>
        <v>0</v>
      </c>
      <c r="P17" s="50">
        <f t="shared" si="11"/>
        <v>0</v>
      </c>
      <c r="Q17" s="50">
        <f t="shared" si="11"/>
        <v>0</v>
      </c>
      <c r="R17" s="50">
        <f t="shared" si="11"/>
        <v>0</v>
      </c>
      <c r="S17" s="50">
        <f t="shared" si="11"/>
        <v>0</v>
      </c>
      <c r="T17" s="50">
        <f t="shared" si="11"/>
        <v>0</v>
      </c>
      <c r="U17" s="50">
        <f t="shared" si="11"/>
        <v>0</v>
      </c>
      <c r="V17" s="50">
        <f t="shared" si="11"/>
        <v>0</v>
      </c>
      <c r="W17" s="50">
        <f t="shared" si="11"/>
        <v>0</v>
      </c>
      <c r="X17" s="50">
        <f t="shared" si="11"/>
        <v>0</v>
      </c>
      <c r="Y17" s="50">
        <f t="shared" si="11"/>
        <v>0</v>
      </c>
      <c r="Z17" s="50">
        <f t="shared" si="11"/>
        <v>0</v>
      </c>
      <c r="AA17" s="50">
        <f t="shared" si="11"/>
        <v>0</v>
      </c>
      <c r="AB17" s="50">
        <f t="shared" si="11"/>
        <v>0</v>
      </c>
      <c r="AC17" s="50">
        <f t="shared" si="11"/>
        <v>0</v>
      </c>
      <c r="AD17" s="50">
        <f t="shared" si="11"/>
        <v>0</v>
      </c>
      <c r="AE17" s="50">
        <f t="shared" si="11"/>
        <v>0</v>
      </c>
      <c r="AF17" s="50">
        <f t="shared" si="11"/>
        <v>0</v>
      </c>
      <c r="AG17" s="50">
        <f t="shared" si="11"/>
        <v>0</v>
      </c>
      <c r="AH17" s="50">
        <f t="shared" si="11"/>
        <v>0</v>
      </c>
      <c r="AI17" s="50">
        <f t="shared" si="11"/>
        <v>0</v>
      </c>
      <c r="AJ17" s="50">
        <f t="shared" si="11"/>
        <v>0</v>
      </c>
      <c r="AK17" s="50">
        <f t="shared" si="11"/>
        <v>0</v>
      </c>
      <c r="AL17" s="50">
        <f t="shared" si="11"/>
        <v>0</v>
      </c>
      <c r="AM17" s="50">
        <f t="shared" si="11"/>
        <v>0</v>
      </c>
      <c r="AN17" s="50">
        <f t="shared" si="11"/>
        <v>0</v>
      </c>
      <c r="AO17" s="50">
        <f t="shared" si="11"/>
        <v>0</v>
      </c>
      <c r="AP17" s="50">
        <f t="shared" si="11"/>
        <v>0</v>
      </c>
      <c r="AQ17" s="50">
        <f t="shared" si="11"/>
        <v>0</v>
      </c>
      <c r="AR17" s="50">
        <f t="shared" si="11"/>
        <v>0</v>
      </c>
      <c r="AS17" s="50">
        <f t="shared" si="11"/>
        <v>-2500</v>
      </c>
      <c r="AT17" s="50">
        <f t="shared" si="11"/>
        <v>0</v>
      </c>
      <c r="AU17" s="50">
        <f t="shared" si="11"/>
        <v>0</v>
      </c>
      <c r="AV17" s="50">
        <f t="shared" si="11"/>
        <v>0</v>
      </c>
      <c r="AW17" s="50">
        <f t="shared" si="11"/>
        <v>0</v>
      </c>
      <c r="AX17" s="50">
        <f t="shared" si="11"/>
        <v>0</v>
      </c>
      <c r="AY17" s="50">
        <f t="shared" si="11"/>
        <v>0</v>
      </c>
      <c r="AZ17" s="50">
        <f t="shared" si="11"/>
        <v>0</v>
      </c>
      <c r="BA17" s="50">
        <f t="shared" si="11"/>
        <v>0</v>
      </c>
      <c r="BB17" s="50">
        <f t="shared" si="11"/>
        <v>0</v>
      </c>
      <c r="BC17" s="50">
        <f t="shared" si="11"/>
        <v>0</v>
      </c>
      <c r="BD17" s="50">
        <f t="shared" si="11"/>
        <v>0</v>
      </c>
      <c r="BE17" s="50">
        <f t="shared" si="11"/>
        <v>0</v>
      </c>
      <c r="BF17" s="50">
        <f t="shared" si="11"/>
        <v>0</v>
      </c>
      <c r="BG17" s="50">
        <f t="shared" si="11"/>
        <v>0</v>
      </c>
      <c r="BH17" s="50">
        <f t="shared" si="11"/>
        <v>0</v>
      </c>
      <c r="BI17" s="50">
        <f t="shared" si="11"/>
        <v>0</v>
      </c>
      <c r="BJ17" s="50">
        <f t="shared" si="11"/>
        <v>0</v>
      </c>
      <c r="BK17" s="50">
        <f t="shared" si="11"/>
        <v>0</v>
      </c>
      <c r="BL17" s="50">
        <f t="shared" si="11"/>
        <v>0</v>
      </c>
      <c r="BM17" s="50">
        <f t="shared" si="11"/>
        <v>0</v>
      </c>
      <c r="BN17" s="3"/>
      <c r="BO17" s="3"/>
    </row>
    <row r="18">
      <c r="B18" s="37" t="s">
        <v>31</v>
      </c>
      <c r="C18" s="51">
        <f>SUM('Loan Calculator'!E10:E601)/C17</f>
        <v>712.5001</v>
      </c>
      <c r="D18" s="3"/>
      <c r="E18" s="52" t="s">
        <v>32</v>
      </c>
      <c r="F18" s="49">
        <f t="shared" ref="F18:BM18" si="12">-IF(F$5,$C$30*$C$31^(F$14-1),0)</f>
        <v>-200</v>
      </c>
      <c r="G18" s="49">
        <f t="shared" si="12"/>
        <v>-200</v>
      </c>
      <c r="H18" s="49">
        <f t="shared" si="12"/>
        <v>-200</v>
      </c>
      <c r="I18" s="49">
        <f t="shared" si="12"/>
        <v>-200</v>
      </c>
      <c r="J18" s="49">
        <f t="shared" si="12"/>
        <v>-200</v>
      </c>
      <c r="K18" s="49">
        <f t="shared" si="12"/>
        <v>-200</v>
      </c>
      <c r="L18" s="49">
        <f t="shared" si="12"/>
        <v>-200</v>
      </c>
      <c r="M18" s="49">
        <f t="shared" si="12"/>
        <v>-200</v>
      </c>
      <c r="N18" s="49">
        <f t="shared" si="12"/>
        <v>-200</v>
      </c>
      <c r="O18" s="49">
        <f t="shared" si="12"/>
        <v>-200</v>
      </c>
      <c r="P18" s="49">
        <f t="shared" si="12"/>
        <v>-200</v>
      </c>
      <c r="Q18" s="49">
        <f t="shared" si="12"/>
        <v>-200</v>
      </c>
      <c r="R18" s="49">
        <f t="shared" si="12"/>
        <v>-200</v>
      </c>
      <c r="S18" s="49">
        <f t="shared" si="12"/>
        <v>-200</v>
      </c>
      <c r="T18" s="49">
        <f t="shared" si="12"/>
        <v>-200</v>
      </c>
      <c r="U18" s="49">
        <f t="shared" si="12"/>
        <v>-200</v>
      </c>
      <c r="V18" s="49">
        <f t="shared" si="12"/>
        <v>-200</v>
      </c>
      <c r="W18" s="49">
        <f t="shared" si="12"/>
        <v>-200</v>
      </c>
      <c r="X18" s="49">
        <f t="shared" si="12"/>
        <v>-200</v>
      </c>
      <c r="Y18" s="49">
        <f t="shared" si="12"/>
        <v>-200</v>
      </c>
      <c r="Z18" s="49">
        <f t="shared" si="12"/>
        <v>-200</v>
      </c>
      <c r="AA18" s="49">
        <f t="shared" si="12"/>
        <v>-200</v>
      </c>
      <c r="AB18" s="49">
        <f t="shared" si="12"/>
        <v>-200</v>
      </c>
      <c r="AC18" s="49">
        <f t="shared" si="12"/>
        <v>-200</v>
      </c>
      <c r="AD18" s="49">
        <f t="shared" si="12"/>
        <v>-200</v>
      </c>
      <c r="AE18" s="49">
        <f t="shared" si="12"/>
        <v>-200</v>
      </c>
      <c r="AF18" s="49">
        <f t="shared" si="12"/>
        <v>-200</v>
      </c>
      <c r="AG18" s="49">
        <f t="shared" si="12"/>
        <v>-200</v>
      </c>
      <c r="AH18" s="49">
        <f t="shared" si="12"/>
        <v>-200</v>
      </c>
      <c r="AI18" s="49">
        <f t="shared" si="12"/>
        <v>-200</v>
      </c>
      <c r="AJ18" s="49">
        <f t="shared" si="12"/>
        <v>-200</v>
      </c>
      <c r="AK18" s="49">
        <f t="shared" si="12"/>
        <v>-200</v>
      </c>
      <c r="AL18" s="49">
        <f t="shared" si="12"/>
        <v>-200</v>
      </c>
      <c r="AM18" s="49">
        <f t="shared" si="12"/>
        <v>-200</v>
      </c>
      <c r="AN18" s="49">
        <f t="shared" si="12"/>
        <v>-200</v>
      </c>
      <c r="AO18" s="49">
        <f t="shared" si="12"/>
        <v>-200</v>
      </c>
      <c r="AP18" s="49">
        <f t="shared" si="12"/>
        <v>-200</v>
      </c>
      <c r="AQ18" s="49">
        <f t="shared" si="12"/>
        <v>-200</v>
      </c>
      <c r="AR18" s="49">
        <f t="shared" si="12"/>
        <v>-200</v>
      </c>
      <c r="AS18" s="49">
        <f t="shared" si="12"/>
        <v>-200</v>
      </c>
      <c r="AT18" s="49">
        <f t="shared" si="12"/>
        <v>-200</v>
      </c>
      <c r="AU18" s="49">
        <f t="shared" si="12"/>
        <v>-200</v>
      </c>
      <c r="AV18" s="49">
        <f t="shared" si="12"/>
        <v>-200</v>
      </c>
      <c r="AW18" s="49">
        <f t="shared" si="12"/>
        <v>-200</v>
      </c>
      <c r="AX18" s="49">
        <f t="shared" si="12"/>
        <v>-200</v>
      </c>
      <c r="AY18" s="49">
        <f t="shared" si="12"/>
        <v>-200</v>
      </c>
      <c r="AZ18" s="49">
        <f t="shared" si="12"/>
        <v>-200</v>
      </c>
      <c r="BA18" s="49">
        <f t="shared" si="12"/>
        <v>-200</v>
      </c>
      <c r="BB18" s="49">
        <f t="shared" si="12"/>
        <v>-200</v>
      </c>
      <c r="BC18" s="49">
        <f t="shared" si="12"/>
        <v>-200</v>
      </c>
      <c r="BD18" s="49">
        <f t="shared" si="12"/>
        <v>-200</v>
      </c>
      <c r="BE18" s="49">
        <f t="shared" si="12"/>
        <v>-200</v>
      </c>
      <c r="BF18" s="49">
        <f t="shared" si="12"/>
        <v>-200</v>
      </c>
      <c r="BG18" s="49">
        <f t="shared" si="12"/>
        <v>-200</v>
      </c>
      <c r="BH18" s="49">
        <f t="shared" si="12"/>
        <v>-200</v>
      </c>
      <c r="BI18" s="49">
        <f t="shared" si="12"/>
        <v>0</v>
      </c>
      <c r="BJ18" s="49">
        <f t="shared" si="12"/>
        <v>0</v>
      </c>
      <c r="BK18" s="49">
        <f t="shared" si="12"/>
        <v>0</v>
      </c>
      <c r="BL18" s="49">
        <f t="shared" si="12"/>
        <v>0</v>
      </c>
      <c r="BM18" s="49">
        <f t="shared" si="12"/>
        <v>0</v>
      </c>
      <c r="BN18" s="3"/>
      <c r="BO18" s="3"/>
    </row>
    <row r="19">
      <c r="B19" s="37" t="s">
        <v>33</v>
      </c>
      <c r="C19" s="53">
        <f>SUM('Loan Calculator'!D10:D601)/C17</f>
        <v>108.2012618</v>
      </c>
      <c r="D19" s="3"/>
      <c r="E19" s="52" t="s">
        <v>34</v>
      </c>
      <c r="F19" s="49">
        <f t="shared" ref="F19:BM19" si="13">if(F$5,-$C$29,0)</f>
        <v>-400</v>
      </c>
      <c r="G19" s="49">
        <f t="shared" si="13"/>
        <v>-400</v>
      </c>
      <c r="H19" s="49">
        <f t="shared" si="13"/>
        <v>-400</v>
      </c>
      <c r="I19" s="49">
        <f t="shared" si="13"/>
        <v>-400</v>
      </c>
      <c r="J19" s="49">
        <f t="shared" si="13"/>
        <v>-400</v>
      </c>
      <c r="K19" s="49">
        <f t="shared" si="13"/>
        <v>-400</v>
      </c>
      <c r="L19" s="49">
        <f t="shared" si="13"/>
        <v>-400</v>
      </c>
      <c r="M19" s="49">
        <f t="shared" si="13"/>
        <v>-400</v>
      </c>
      <c r="N19" s="49">
        <f t="shared" si="13"/>
        <v>-400</v>
      </c>
      <c r="O19" s="49">
        <f t="shared" si="13"/>
        <v>-400</v>
      </c>
      <c r="P19" s="49">
        <f t="shared" si="13"/>
        <v>-400</v>
      </c>
      <c r="Q19" s="49">
        <f t="shared" si="13"/>
        <v>-400</v>
      </c>
      <c r="R19" s="49">
        <f t="shared" si="13"/>
        <v>-400</v>
      </c>
      <c r="S19" s="49">
        <f t="shared" si="13"/>
        <v>-400</v>
      </c>
      <c r="T19" s="49">
        <f t="shared" si="13"/>
        <v>-400</v>
      </c>
      <c r="U19" s="49">
        <f t="shared" si="13"/>
        <v>-400</v>
      </c>
      <c r="V19" s="49">
        <f t="shared" si="13"/>
        <v>-400</v>
      </c>
      <c r="W19" s="49">
        <f t="shared" si="13"/>
        <v>-400</v>
      </c>
      <c r="X19" s="49">
        <f t="shared" si="13"/>
        <v>-400</v>
      </c>
      <c r="Y19" s="49">
        <f t="shared" si="13"/>
        <v>-400</v>
      </c>
      <c r="Z19" s="49">
        <f t="shared" si="13"/>
        <v>-400</v>
      </c>
      <c r="AA19" s="49">
        <f t="shared" si="13"/>
        <v>-400</v>
      </c>
      <c r="AB19" s="49">
        <f t="shared" si="13"/>
        <v>-400</v>
      </c>
      <c r="AC19" s="49">
        <f t="shared" si="13"/>
        <v>-400</v>
      </c>
      <c r="AD19" s="49">
        <f t="shared" si="13"/>
        <v>-400</v>
      </c>
      <c r="AE19" s="49">
        <f t="shared" si="13"/>
        <v>-400</v>
      </c>
      <c r="AF19" s="49">
        <f t="shared" si="13"/>
        <v>-400</v>
      </c>
      <c r="AG19" s="49">
        <f t="shared" si="13"/>
        <v>-400</v>
      </c>
      <c r="AH19" s="49">
        <f t="shared" si="13"/>
        <v>-400</v>
      </c>
      <c r="AI19" s="49">
        <f t="shared" si="13"/>
        <v>-400</v>
      </c>
      <c r="AJ19" s="49">
        <f t="shared" si="13"/>
        <v>-400</v>
      </c>
      <c r="AK19" s="49">
        <f t="shared" si="13"/>
        <v>-400</v>
      </c>
      <c r="AL19" s="49">
        <f t="shared" si="13"/>
        <v>-400</v>
      </c>
      <c r="AM19" s="49">
        <f t="shared" si="13"/>
        <v>-400</v>
      </c>
      <c r="AN19" s="49">
        <f t="shared" si="13"/>
        <v>-400</v>
      </c>
      <c r="AO19" s="49">
        <f t="shared" si="13"/>
        <v>-400</v>
      </c>
      <c r="AP19" s="49">
        <f t="shared" si="13"/>
        <v>-400</v>
      </c>
      <c r="AQ19" s="49">
        <f t="shared" si="13"/>
        <v>-400</v>
      </c>
      <c r="AR19" s="49">
        <f t="shared" si="13"/>
        <v>-400</v>
      </c>
      <c r="AS19" s="49">
        <f t="shared" si="13"/>
        <v>-400</v>
      </c>
      <c r="AT19" s="49">
        <f t="shared" si="13"/>
        <v>-400</v>
      </c>
      <c r="AU19" s="49">
        <f t="shared" si="13"/>
        <v>-400</v>
      </c>
      <c r="AV19" s="49">
        <f t="shared" si="13"/>
        <v>-400</v>
      </c>
      <c r="AW19" s="49">
        <f t="shared" si="13"/>
        <v>-400</v>
      </c>
      <c r="AX19" s="49">
        <f t="shared" si="13"/>
        <v>-400</v>
      </c>
      <c r="AY19" s="49">
        <f t="shared" si="13"/>
        <v>-400</v>
      </c>
      <c r="AZ19" s="49">
        <f t="shared" si="13"/>
        <v>-400</v>
      </c>
      <c r="BA19" s="49">
        <f t="shared" si="13"/>
        <v>-400</v>
      </c>
      <c r="BB19" s="49">
        <f t="shared" si="13"/>
        <v>-400</v>
      </c>
      <c r="BC19" s="49">
        <f t="shared" si="13"/>
        <v>-400</v>
      </c>
      <c r="BD19" s="49">
        <f t="shared" si="13"/>
        <v>-400</v>
      </c>
      <c r="BE19" s="49">
        <f t="shared" si="13"/>
        <v>-400</v>
      </c>
      <c r="BF19" s="49">
        <f t="shared" si="13"/>
        <v>-400</v>
      </c>
      <c r="BG19" s="49">
        <f t="shared" si="13"/>
        <v>-400</v>
      </c>
      <c r="BH19" s="49">
        <f t="shared" si="13"/>
        <v>-400</v>
      </c>
      <c r="BI19" s="49">
        <f t="shared" si="13"/>
        <v>0</v>
      </c>
      <c r="BJ19" s="49">
        <f t="shared" si="13"/>
        <v>0</v>
      </c>
      <c r="BK19" s="49">
        <f t="shared" si="13"/>
        <v>0</v>
      </c>
      <c r="BL19" s="49">
        <f t="shared" si="13"/>
        <v>0</v>
      </c>
      <c r="BM19" s="49">
        <f t="shared" si="13"/>
        <v>0</v>
      </c>
      <c r="BN19" s="2"/>
      <c r="BO19" s="2"/>
    </row>
    <row r="20">
      <c r="B20" s="54" t="s">
        <v>35</v>
      </c>
      <c r="C20" s="55">
        <f>C18+C19</f>
        <v>820.7013617</v>
      </c>
      <c r="D20" s="3"/>
      <c r="E20" s="52" t="s">
        <v>36</v>
      </c>
      <c r="F20" s="50">
        <f t="array" ref="F20">-if(F$5,$C$46*F$4/INDEX(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G20" s="50">
        <f t="array" ref="G20">-if(G$5,$C$46*G$4/INDEX(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H20" s="50">
        <f t="array" ref="H20">-if(H$5,$C$46*H$4/INDEX(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I20" s="50">
        <f t="array" ref="I20">-if(I$5,$C$46*I$4/INDEX(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J20" s="50">
        <f t="array" ref="J20">-if(J$5,$C$46*J$4/INDEX(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K20" s="50">
        <f t="array" ref="K20">-if(K$5,$C$46*K$4/INDEX(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L20" s="50">
        <f t="array" ref="L20">-if(L$5,$C$46*L$4/INDEX(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M20" s="50">
        <f t="array" ref="M20">-if(M$5,$C$46*M$4/INDEX(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N20" s="50">
        <f t="array" ref="N20">-if(N$5,$C$46*N$4/INDEX(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O20" s="50">
        <f t="array" ref="O20">-if(O$5,$C$46*O$4/INDEX(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P20" s="50">
        <f t="array" ref="P20">-if(P$5,$C$46*P$4/INDEX(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Q20" s="50">
        <f t="array" ref="Q20">-if(Q$5,$C$46*Q$4/INDEX(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R20" s="50">
        <f t="array" ref="R20">-if(R$5,$C$46*R$4/INDEX(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S20" s="50">
        <f t="array" ref="S20">-if(S$5,$C$46*S$4/INDEX(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T20" s="50">
        <f t="array" ref="T20">-if(T$5,$C$46*T$4/INDEX(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U20" s="50">
        <f t="array" ref="U20">-if(U$5,$C$46*U$4/INDEX(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V20" s="50">
        <f t="array" ref="V20">-if(V$5,$C$46*V$4/INDEX(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W20" s="50">
        <f t="array" ref="W20">-if(W$5,$C$46*W$4/INDEX(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X20" s="50">
        <f t="array" ref="X20">-if(X$5,$C$46*X$4/INDEX(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Y20" s="50">
        <f t="array" ref="Y20">-if(Y$5,$C$46*Y$4/INDEX(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Z20" s="50">
        <f t="array" ref="Z20">-if(Z$5,$C$46*Z$4/INDEX(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A20" s="50">
        <f t="array" ref="AA20">-if(AA$5,$C$46*AA$4/INDEX(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B20" s="50">
        <f t="array" ref="AB20">-if(AB$5,$C$46*AB$4/INDEX(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C20" s="50">
        <f t="array" ref="AC20">-if(AC$5,$C$46*AC$4/INDEX(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D20" s="50">
        <f t="array" ref="AD20">-if(AD$5,$C$46*AD$4/INDEX(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E20" s="50">
        <f t="array" ref="AE20">-if(AE$5,$C$46*AE$4/INDEX(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F20" s="50">
        <f t="array" ref="AF20">-if(AF$5,$C$46*AF$4/INDEX(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G20" s="50">
        <f t="array" ref="AG20">-if(AG$5,$C$46*AG$4/INDEX(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H20" s="50">
        <f t="array" ref="AH20">-if(AH$5,$C$46*AH$4/INDEX(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I20" s="50">
        <f t="array" ref="AI20">-if(AI$5,$C$46*AI$4/INDEX(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J20" s="50">
        <f t="array" ref="AJ20">-if(AJ$5,$C$46*AJ$4/INDEX(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K20" s="50">
        <f t="array" ref="AK20">-if(AK$5,$C$46*AK$4/INDEX(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L20" s="50">
        <f t="array" ref="AL20">-if(AL$5,$C$46*AL$4/INDEX(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M20" s="50">
        <f t="array" ref="AM20">-if(AM$5,$C$46*AM$4/INDEX(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N20" s="50">
        <f t="array" ref="AN20">-if(AN$5,$C$46*AN$4/INDEX(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O20" s="50">
        <f t="array" ref="AO20">-if(AO$5,$C$46*AO$4/INDEX(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P20" s="50">
        <f t="array" ref="AP20">-if(AP$5,$C$46*AP$4/INDEX(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Q20" s="50">
        <f t="array" ref="AQ20">-if(AQ$5,$C$46*AQ$4/INDEX(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R20" s="50">
        <f t="array" ref="AR20">-if(AR$5,$C$46*AR$4/INDEX(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S20" s="50">
        <f t="array" ref="AS20">-if(AS$5,$C$46*AS$4/INDEX(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T20" s="50">
        <f t="array" ref="AT20">-if(AT$5,$C$46*AT$4/INDEX(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U20" s="50">
        <f t="array" ref="AU20">-if(AU$5,$C$46*AU$4/INDEX(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V20" s="50">
        <f t="array" ref="AV20">-if(AV$5,$C$46*AV$4/INDEX(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W20" s="50">
        <f t="array" ref="AW20">-if(AW$5,$C$46*AW$4/INDEX(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X20" s="50">
        <f t="array" ref="AX20">-if(AX$5,$C$46*AX$4/INDEX(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Y20" s="50">
        <f t="array" ref="AY20">-if(AY$5,$C$46*AY$4/INDEX(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Z20" s="50">
        <f t="array" ref="AZ20">-if(AZ$5,$C$46*AZ$4/INDEX(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A20" s="50">
        <f t="array" ref="BA20">-if(BA$5,$C$46*BA$4/INDEX(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B20" s="50">
        <f t="array" ref="BB20">-if(BB$5,$C$46*BB$4/INDEX(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C20" s="50">
        <f t="array" ref="BC20">-if(BC$5,$C$46*BC$4/INDEX(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D20" s="50">
        <f t="array" ref="BD20">-if(BD$5,$C$46*BD$4/INDEX(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E20" s="50">
        <f t="array" ref="BE20">-if(BE$5,$C$46*BE$4/INDEX(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F20" s="50">
        <f t="array" ref="BF20">-if(BF$5,$C$46*BF$4/INDEX(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G20" s="50">
        <f t="array" ref="BG20">-if(BG$5,$C$46*BG$4/INDEX(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H20" s="50">
        <f t="array" ref="BH20">-if(BH$5,$C$46*BH$4/INDEX(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I20" s="50">
        <f t="array" ref="BI20">-if(BI$5,$C$46*BI$4/INDEX(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J20" s="50">
        <f t="array" ref="BJ20">-if(BJ$5,$C$46*BJ$4/INDEX(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K20" s="50">
        <f t="array" ref="BK20">-if(BK$5,$C$46*BK$4/INDEX(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L20" s="50">
        <f t="array" ref="BL20">-if(BL$5,$C$46*BL$4/INDEX(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M20" s="50">
        <f t="array" ref="BM20">-if(BM$5,$C$46*BM$4/INDEX(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N20" s="2"/>
      <c r="BO20" s="2"/>
    </row>
    <row r="21">
      <c r="D21" s="2"/>
      <c r="E21" s="46" t="s">
        <v>23</v>
      </c>
      <c r="F21" s="47">
        <f t="shared" ref="F21:BM21" si="14">if(F$14=1,-$C$14,0)</f>
        <v>-1500</v>
      </c>
      <c r="G21" s="47">
        <f t="shared" si="14"/>
        <v>0</v>
      </c>
      <c r="H21" s="47">
        <f t="shared" si="14"/>
        <v>0</v>
      </c>
      <c r="I21" s="47">
        <f t="shared" si="14"/>
        <v>0</v>
      </c>
      <c r="J21" s="47">
        <f t="shared" si="14"/>
        <v>0</v>
      </c>
      <c r="K21" s="47">
        <f t="shared" si="14"/>
        <v>0</v>
      </c>
      <c r="L21" s="47">
        <f t="shared" si="14"/>
        <v>0</v>
      </c>
      <c r="M21" s="47">
        <f t="shared" si="14"/>
        <v>0</v>
      </c>
      <c r="N21" s="47">
        <f t="shared" si="14"/>
        <v>0</v>
      </c>
      <c r="O21" s="47">
        <f t="shared" si="14"/>
        <v>0</v>
      </c>
      <c r="P21" s="47">
        <f t="shared" si="14"/>
        <v>0</v>
      </c>
      <c r="Q21" s="47">
        <f t="shared" si="14"/>
        <v>0</v>
      </c>
      <c r="R21" s="47">
        <f t="shared" si="14"/>
        <v>0</v>
      </c>
      <c r="S21" s="47">
        <f t="shared" si="14"/>
        <v>0</v>
      </c>
      <c r="T21" s="47">
        <f t="shared" si="14"/>
        <v>0</v>
      </c>
      <c r="U21" s="47">
        <f t="shared" si="14"/>
        <v>0</v>
      </c>
      <c r="V21" s="47">
        <f t="shared" si="14"/>
        <v>0</v>
      </c>
      <c r="W21" s="47">
        <f t="shared" si="14"/>
        <v>0</v>
      </c>
      <c r="X21" s="47">
        <f t="shared" si="14"/>
        <v>0</v>
      </c>
      <c r="Y21" s="47">
        <f t="shared" si="14"/>
        <v>0</v>
      </c>
      <c r="Z21" s="47">
        <f t="shared" si="14"/>
        <v>0</v>
      </c>
      <c r="AA21" s="47">
        <f t="shared" si="14"/>
        <v>0</v>
      </c>
      <c r="AB21" s="47">
        <f t="shared" si="14"/>
        <v>0</v>
      </c>
      <c r="AC21" s="47">
        <f t="shared" si="14"/>
        <v>0</v>
      </c>
      <c r="AD21" s="47">
        <f t="shared" si="14"/>
        <v>0</v>
      </c>
      <c r="AE21" s="47">
        <f t="shared" si="14"/>
        <v>0</v>
      </c>
      <c r="AF21" s="47">
        <f t="shared" si="14"/>
        <v>0</v>
      </c>
      <c r="AG21" s="47">
        <f t="shared" si="14"/>
        <v>0</v>
      </c>
      <c r="AH21" s="47">
        <f t="shared" si="14"/>
        <v>0</v>
      </c>
      <c r="AI21" s="47">
        <f t="shared" si="14"/>
        <v>0</v>
      </c>
      <c r="AJ21" s="47">
        <f t="shared" si="14"/>
        <v>0</v>
      </c>
      <c r="AK21" s="47">
        <f t="shared" si="14"/>
        <v>0</v>
      </c>
      <c r="AL21" s="47">
        <f t="shared" si="14"/>
        <v>0</v>
      </c>
      <c r="AM21" s="47">
        <f t="shared" si="14"/>
        <v>0</v>
      </c>
      <c r="AN21" s="47">
        <f t="shared" si="14"/>
        <v>0</v>
      </c>
      <c r="AO21" s="47">
        <f t="shared" si="14"/>
        <v>0</v>
      </c>
      <c r="AP21" s="47">
        <f t="shared" si="14"/>
        <v>0</v>
      </c>
      <c r="AQ21" s="47">
        <f t="shared" si="14"/>
        <v>0</v>
      </c>
      <c r="AR21" s="47">
        <f t="shared" si="14"/>
        <v>0</v>
      </c>
      <c r="AS21" s="47">
        <f t="shared" si="14"/>
        <v>0</v>
      </c>
      <c r="AT21" s="47">
        <f t="shared" si="14"/>
        <v>0</v>
      </c>
      <c r="AU21" s="47">
        <f t="shared" si="14"/>
        <v>0</v>
      </c>
      <c r="AV21" s="47">
        <f t="shared" si="14"/>
        <v>0</v>
      </c>
      <c r="AW21" s="47">
        <f t="shared" si="14"/>
        <v>0</v>
      </c>
      <c r="AX21" s="47">
        <f t="shared" si="14"/>
        <v>0</v>
      </c>
      <c r="AY21" s="47">
        <f t="shared" si="14"/>
        <v>0</v>
      </c>
      <c r="AZ21" s="47">
        <f t="shared" si="14"/>
        <v>0</v>
      </c>
      <c r="BA21" s="47">
        <f t="shared" si="14"/>
        <v>0</v>
      </c>
      <c r="BB21" s="47">
        <f t="shared" si="14"/>
        <v>0</v>
      </c>
      <c r="BC21" s="47">
        <f t="shared" si="14"/>
        <v>0</v>
      </c>
      <c r="BD21" s="47">
        <f t="shared" si="14"/>
        <v>0</v>
      </c>
      <c r="BE21" s="47">
        <f t="shared" si="14"/>
        <v>0</v>
      </c>
      <c r="BF21" s="47">
        <f t="shared" si="14"/>
        <v>0</v>
      </c>
      <c r="BG21" s="47">
        <f t="shared" si="14"/>
        <v>0</v>
      </c>
      <c r="BH21" s="47">
        <f t="shared" si="14"/>
        <v>0</v>
      </c>
      <c r="BI21" s="47">
        <f t="shared" si="14"/>
        <v>0</v>
      </c>
      <c r="BJ21" s="47">
        <f t="shared" si="14"/>
        <v>0</v>
      </c>
      <c r="BK21" s="47">
        <f t="shared" si="14"/>
        <v>0</v>
      </c>
      <c r="BL21" s="47">
        <f t="shared" si="14"/>
        <v>0</v>
      </c>
      <c r="BM21" s="47">
        <f t="shared" si="14"/>
        <v>0</v>
      </c>
      <c r="BN21" s="2"/>
      <c r="BO21" s="2"/>
    </row>
    <row r="22">
      <c r="B22" s="56" t="s">
        <v>26</v>
      </c>
      <c r="C22" s="57"/>
      <c r="D22" s="2"/>
      <c r="E22" s="52" t="s">
        <v>37</v>
      </c>
      <c r="F22" s="50">
        <f t="shared" ref="F22:BM22" si="15">if(F$6,-$C$20,0)</f>
        <v>-820.7013617</v>
      </c>
      <c r="G22" s="50">
        <f t="shared" si="15"/>
        <v>-820.7013617</v>
      </c>
      <c r="H22" s="50">
        <f t="shared" si="15"/>
        <v>-820.7013617</v>
      </c>
      <c r="I22" s="50">
        <f t="shared" si="15"/>
        <v>-820.7013617</v>
      </c>
      <c r="J22" s="50">
        <f t="shared" si="15"/>
        <v>-820.7013617</v>
      </c>
      <c r="K22" s="50">
        <f t="shared" si="15"/>
        <v>-820.7013617</v>
      </c>
      <c r="L22" s="50">
        <f t="shared" si="15"/>
        <v>-820.7013617</v>
      </c>
      <c r="M22" s="50">
        <f t="shared" si="15"/>
        <v>-820.7013617</v>
      </c>
      <c r="N22" s="50">
        <f t="shared" si="15"/>
        <v>-820.7013617</v>
      </c>
      <c r="O22" s="50">
        <f t="shared" si="15"/>
        <v>-820.7013617</v>
      </c>
      <c r="P22" s="50">
        <f t="shared" si="15"/>
        <v>-820.7013617</v>
      </c>
      <c r="Q22" s="50">
        <f t="shared" si="15"/>
        <v>-820.7013617</v>
      </c>
      <c r="R22" s="50">
        <f t="shared" si="15"/>
        <v>-820.7013617</v>
      </c>
      <c r="S22" s="50">
        <f t="shared" si="15"/>
        <v>-820.7013617</v>
      </c>
      <c r="T22" s="50">
        <f t="shared" si="15"/>
        <v>-820.7013617</v>
      </c>
      <c r="U22" s="50">
        <f t="shared" si="15"/>
        <v>-820.7013617</v>
      </c>
      <c r="V22" s="50">
        <f t="shared" si="15"/>
        <v>-820.7013617</v>
      </c>
      <c r="W22" s="50">
        <f t="shared" si="15"/>
        <v>-820.7013617</v>
      </c>
      <c r="X22" s="50">
        <f t="shared" si="15"/>
        <v>-820.7013617</v>
      </c>
      <c r="Y22" s="50">
        <f t="shared" si="15"/>
        <v>-820.7013617</v>
      </c>
      <c r="Z22" s="50">
        <f t="shared" si="15"/>
        <v>-820.7013617</v>
      </c>
      <c r="AA22" s="50">
        <f t="shared" si="15"/>
        <v>-820.7013617</v>
      </c>
      <c r="AB22" s="50">
        <f t="shared" si="15"/>
        <v>-820.7013617</v>
      </c>
      <c r="AC22" s="50">
        <f t="shared" si="15"/>
        <v>-820.7013617</v>
      </c>
      <c r="AD22" s="50">
        <f t="shared" si="15"/>
        <v>-820.7013617</v>
      </c>
      <c r="AE22" s="50">
        <f t="shared" si="15"/>
        <v>-820.7013617</v>
      </c>
      <c r="AF22" s="50">
        <f t="shared" si="15"/>
        <v>-820.7013617</v>
      </c>
      <c r="AG22" s="50">
        <f t="shared" si="15"/>
        <v>-820.7013617</v>
      </c>
      <c r="AH22" s="50">
        <f t="shared" si="15"/>
        <v>-820.7013617</v>
      </c>
      <c r="AI22" s="50">
        <f t="shared" si="15"/>
        <v>-820.7013617</v>
      </c>
      <c r="AJ22" s="50">
        <f t="shared" si="15"/>
        <v>-820.7013617</v>
      </c>
      <c r="AK22" s="50">
        <f t="shared" si="15"/>
        <v>-820.7013617</v>
      </c>
      <c r="AL22" s="50">
        <f t="shared" si="15"/>
        <v>-820.7013617</v>
      </c>
      <c r="AM22" s="50">
        <f t="shared" si="15"/>
        <v>-820.7013617</v>
      </c>
      <c r="AN22" s="50">
        <f t="shared" si="15"/>
        <v>-820.7013617</v>
      </c>
      <c r="AO22" s="50">
        <f t="shared" si="15"/>
        <v>-820.7013617</v>
      </c>
      <c r="AP22" s="50">
        <f t="shared" si="15"/>
        <v>-820.7013617</v>
      </c>
      <c r="AQ22" s="50">
        <f t="shared" si="15"/>
        <v>-820.7013617</v>
      </c>
      <c r="AR22" s="50">
        <f t="shared" si="15"/>
        <v>-820.7013617</v>
      </c>
      <c r="AS22" s="50">
        <f t="shared" si="15"/>
        <v>-820.7013617</v>
      </c>
      <c r="AT22" s="50">
        <f t="shared" si="15"/>
        <v>0</v>
      </c>
      <c r="AU22" s="50">
        <f t="shared" si="15"/>
        <v>0</v>
      </c>
      <c r="AV22" s="50">
        <f t="shared" si="15"/>
        <v>0</v>
      </c>
      <c r="AW22" s="50">
        <f t="shared" si="15"/>
        <v>0</v>
      </c>
      <c r="AX22" s="50">
        <f t="shared" si="15"/>
        <v>0</v>
      </c>
      <c r="AY22" s="50">
        <f t="shared" si="15"/>
        <v>0</v>
      </c>
      <c r="AZ22" s="50">
        <f t="shared" si="15"/>
        <v>0</v>
      </c>
      <c r="BA22" s="50">
        <f t="shared" si="15"/>
        <v>0</v>
      </c>
      <c r="BB22" s="50">
        <f t="shared" si="15"/>
        <v>0</v>
      </c>
      <c r="BC22" s="50">
        <f t="shared" si="15"/>
        <v>0</v>
      </c>
      <c r="BD22" s="50">
        <f t="shared" si="15"/>
        <v>0</v>
      </c>
      <c r="BE22" s="50">
        <f t="shared" si="15"/>
        <v>0</v>
      </c>
      <c r="BF22" s="50">
        <f t="shared" si="15"/>
        <v>0</v>
      </c>
      <c r="BG22" s="50">
        <f t="shared" si="15"/>
        <v>0</v>
      </c>
      <c r="BH22" s="50">
        <f t="shared" si="15"/>
        <v>0</v>
      </c>
      <c r="BI22" s="50">
        <f t="shared" si="15"/>
        <v>0</v>
      </c>
      <c r="BJ22" s="50">
        <f t="shared" si="15"/>
        <v>0</v>
      </c>
      <c r="BK22" s="50">
        <f t="shared" si="15"/>
        <v>0</v>
      </c>
      <c r="BL22" s="50">
        <f t="shared" si="15"/>
        <v>0</v>
      </c>
      <c r="BM22" s="50">
        <f t="shared" si="15"/>
        <v>0</v>
      </c>
      <c r="BN22" s="2"/>
      <c r="BO22" s="2"/>
    </row>
    <row r="23">
      <c r="B23" s="29" t="s">
        <v>38</v>
      </c>
      <c r="C23" s="58">
        <v>150.0</v>
      </c>
      <c r="D23" s="3"/>
      <c r="E23" s="52" t="s">
        <v>39</v>
      </c>
      <c r="F23" s="50">
        <f t="shared" ref="F23:BM23" si="16">if($C$28=F$14,F$8-F$7,0)</f>
        <v>0</v>
      </c>
      <c r="G23" s="50">
        <f t="shared" si="16"/>
        <v>0</v>
      </c>
      <c r="H23" s="50">
        <f t="shared" si="16"/>
        <v>0</v>
      </c>
      <c r="I23" s="50">
        <f t="shared" si="16"/>
        <v>0</v>
      </c>
      <c r="J23" s="50">
        <f t="shared" si="16"/>
        <v>0</v>
      </c>
      <c r="K23" s="50">
        <f t="shared" si="16"/>
        <v>0</v>
      </c>
      <c r="L23" s="50">
        <f t="shared" si="16"/>
        <v>0</v>
      </c>
      <c r="M23" s="50">
        <f t="shared" si="16"/>
        <v>0</v>
      </c>
      <c r="N23" s="50">
        <f t="shared" si="16"/>
        <v>0</v>
      </c>
      <c r="O23" s="50">
        <f t="shared" si="16"/>
        <v>0</v>
      </c>
      <c r="P23" s="50">
        <f t="shared" si="16"/>
        <v>0</v>
      </c>
      <c r="Q23" s="50">
        <f t="shared" si="16"/>
        <v>0</v>
      </c>
      <c r="R23" s="50">
        <f t="shared" si="16"/>
        <v>0</v>
      </c>
      <c r="S23" s="50">
        <f t="shared" si="16"/>
        <v>0</v>
      </c>
      <c r="T23" s="50">
        <f t="shared" si="16"/>
        <v>0</v>
      </c>
      <c r="U23" s="50">
        <f t="shared" si="16"/>
        <v>0</v>
      </c>
      <c r="V23" s="50">
        <f t="shared" si="16"/>
        <v>0</v>
      </c>
      <c r="W23" s="50">
        <f t="shared" si="16"/>
        <v>0</v>
      </c>
      <c r="X23" s="50">
        <f t="shared" si="16"/>
        <v>0</v>
      </c>
      <c r="Y23" s="50">
        <f t="shared" si="16"/>
        <v>0</v>
      </c>
      <c r="Z23" s="50">
        <f t="shared" si="16"/>
        <v>0</v>
      </c>
      <c r="AA23" s="50">
        <f t="shared" si="16"/>
        <v>0</v>
      </c>
      <c r="AB23" s="50">
        <f t="shared" si="16"/>
        <v>0</v>
      </c>
      <c r="AC23" s="50">
        <f t="shared" si="16"/>
        <v>0</v>
      </c>
      <c r="AD23" s="50">
        <f t="shared" si="16"/>
        <v>0</v>
      </c>
      <c r="AE23" s="50">
        <f t="shared" si="16"/>
        <v>0</v>
      </c>
      <c r="AF23" s="50">
        <f t="shared" si="16"/>
        <v>0</v>
      </c>
      <c r="AG23" s="50">
        <f t="shared" si="16"/>
        <v>0</v>
      </c>
      <c r="AH23" s="50">
        <f t="shared" si="16"/>
        <v>0</v>
      </c>
      <c r="AI23" s="50">
        <f t="shared" si="16"/>
        <v>0</v>
      </c>
      <c r="AJ23" s="50">
        <f t="shared" si="16"/>
        <v>0</v>
      </c>
      <c r="AK23" s="50">
        <f t="shared" si="16"/>
        <v>0</v>
      </c>
      <c r="AL23" s="50">
        <f t="shared" si="16"/>
        <v>0</v>
      </c>
      <c r="AM23" s="50">
        <f t="shared" si="16"/>
        <v>0</v>
      </c>
      <c r="AN23" s="50">
        <f t="shared" si="16"/>
        <v>0</v>
      </c>
      <c r="AO23" s="50">
        <f t="shared" si="16"/>
        <v>0</v>
      </c>
      <c r="AP23" s="50">
        <f t="shared" si="16"/>
        <v>0</v>
      </c>
      <c r="AQ23" s="50">
        <f t="shared" si="16"/>
        <v>0</v>
      </c>
      <c r="AR23" s="50">
        <f t="shared" si="16"/>
        <v>0</v>
      </c>
      <c r="AS23" s="50">
        <f t="shared" si="16"/>
        <v>0</v>
      </c>
      <c r="AT23" s="50">
        <f t="shared" si="16"/>
        <v>0</v>
      </c>
      <c r="AU23" s="50">
        <f t="shared" si="16"/>
        <v>0</v>
      </c>
      <c r="AV23" s="50">
        <f t="shared" si="16"/>
        <v>0</v>
      </c>
      <c r="AW23" s="50">
        <f t="shared" si="16"/>
        <v>0</v>
      </c>
      <c r="AX23" s="50">
        <f t="shared" si="16"/>
        <v>0</v>
      </c>
      <c r="AY23" s="50">
        <f t="shared" si="16"/>
        <v>0</v>
      </c>
      <c r="AZ23" s="50">
        <f t="shared" si="16"/>
        <v>0</v>
      </c>
      <c r="BA23" s="50">
        <f t="shared" si="16"/>
        <v>0</v>
      </c>
      <c r="BB23" s="50">
        <f t="shared" si="16"/>
        <v>0</v>
      </c>
      <c r="BC23" s="50">
        <f t="shared" si="16"/>
        <v>0</v>
      </c>
      <c r="BD23" s="50">
        <f t="shared" si="16"/>
        <v>0</v>
      </c>
      <c r="BE23" s="50">
        <f t="shared" si="16"/>
        <v>0</v>
      </c>
      <c r="BF23" s="50">
        <f t="shared" si="16"/>
        <v>0</v>
      </c>
      <c r="BG23" s="50">
        <f t="shared" si="16"/>
        <v>0</v>
      </c>
      <c r="BH23" s="50">
        <f t="shared" si="16"/>
        <v>17031.41903</v>
      </c>
      <c r="BI23" s="50">
        <f t="shared" si="16"/>
        <v>0</v>
      </c>
      <c r="BJ23" s="50">
        <f t="shared" si="16"/>
        <v>0</v>
      </c>
      <c r="BK23" s="50">
        <f t="shared" si="16"/>
        <v>0</v>
      </c>
      <c r="BL23" s="50">
        <f t="shared" si="16"/>
        <v>0</v>
      </c>
      <c r="BM23" s="50">
        <f t="shared" si="16"/>
        <v>0</v>
      </c>
      <c r="BN23" s="2"/>
      <c r="BO23" s="2"/>
    </row>
    <row r="24">
      <c r="B24" s="14" t="s">
        <v>40</v>
      </c>
      <c r="C24" s="59">
        <v>12.0</v>
      </c>
      <c r="D24" s="3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2"/>
      <c r="BO24" s="2"/>
    </row>
    <row r="25">
      <c r="B25" s="25" t="s">
        <v>41</v>
      </c>
      <c r="C25" s="61">
        <f>C23*C24</f>
        <v>1800</v>
      </c>
      <c r="D25" s="3"/>
      <c r="E25" s="62" t="s">
        <v>42</v>
      </c>
      <c r="F25" s="63">
        <f t="shared" ref="F25:BM25" si="17">sum(F15:F23)</f>
        <v>-1137.138454</v>
      </c>
      <c r="G25" s="63">
        <f t="shared" si="17"/>
        <v>362.6668467</v>
      </c>
      <c r="H25" s="63">
        <f t="shared" si="17"/>
        <v>362.4698412</v>
      </c>
      <c r="I25" s="63">
        <f t="shared" si="17"/>
        <v>362.2705022</v>
      </c>
      <c r="J25" s="63">
        <f t="shared" si="17"/>
        <v>362.068802</v>
      </c>
      <c r="K25" s="63">
        <f t="shared" si="17"/>
        <v>361.8647126</v>
      </c>
      <c r="L25" s="63">
        <f t="shared" si="17"/>
        <v>361.6582058</v>
      </c>
      <c r="M25" s="63">
        <f t="shared" si="17"/>
        <v>361.4492529</v>
      </c>
      <c r="N25" s="63">
        <f t="shared" si="17"/>
        <v>361.2378248</v>
      </c>
      <c r="O25" s="63">
        <f t="shared" si="17"/>
        <v>361.0238925</v>
      </c>
      <c r="P25" s="63">
        <f t="shared" si="17"/>
        <v>360.807426</v>
      </c>
      <c r="Q25" s="63">
        <f t="shared" si="17"/>
        <v>360.5883955</v>
      </c>
      <c r="R25" s="63">
        <f t="shared" si="17"/>
        <v>360.3667705</v>
      </c>
      <c r="S25" s="63">
        <f t="shared" si="17"/>
        <v>360.1425204</v>
      </c>
      <c r="T25" s="63">
        <f t="shared" si="17"/>
        <v>359.915614</v>
      </c>
      <c r="U25" s="63">
        <f t="shared" si="17"/>
        <v>359.6860199</v>
      </c>
      <c r="V25" s="63">
        <f t="shared" si="17"/>
        <v>359.4537062</v>
      </c>
      <c r="W25" s="63">
        <f t="shared" si="17"/>
        <v>359.2186407</v>
      </c>
      <c r="X25" s="63">
        <f t="shared" si="17"/>
        <v>358.9807909</v>
      </c>
      <c r="Y25" s="63">
        <f t="shared" si="17"/>
        <v>358.7401237</v>
      </c>
      <c r="Z25" s="63">
        <f t="shared" si="17"/>
        <v>358.4966057</v>
      </c>
      <c r="AA25" s="63">
        <f t="shared" si="17"/>
        <v>358.2502033</v>
      </c>
      <c r="AB25" s="63">
        <f t="shared" si="17"/>
        <v>358.0008822</v>
      </c>
      <c r="AC25" s="63">
        <f t="shared" si="17"/>
        <v>357.7486078</v>
      </c>
      <c r="AD25" s="63">
        <f t="shared" si="17"/>
        <v>357.4933453</v>
      </c>
      <c r="AE25" s="63">
        <f t="shared" si="17"/>
        <v>357.2350591</v>
      </c>
      <c r="AF25" s="63">
        <f t="shared" si="17"/>
        <v>356.9737135</v>
      </c>
      <c r="AG25" s="63">
        <f t="shared" si="17"/>
        <v>356.7092722</v>
      </c>
      <c r="AH25" s="63">
        <f t="shared" si="17"/>
        <v>356.4416986</v>
      </c>
      <c r="AI25" s="63">
        <f t="shared" si="17"/>
        <v>356.1709555</v>
      </c>
      <c r="AJ25" s="63">
        <f t="shared" si="17"/>
        <v>355.8970055</v>
      </c>
      <c r="AK25" s="63">
        <f t="shared" si="17"/>
        <v>355.6198105</v>
      </c>
      <c r="AL25" s="63">
        <f t="shared" si="17"/>
        <v>355.3393321</v>
      </c>
      <c r="AM25" s="63">
        <f t="shared" si="17"/>
        <v>355.0555314</v>
      </c>
      <c r="AN25" s="63">
        <f t="shared" si="17"/>
        <v>354.768369</v>
      </c>
      <c r="AO25" s="63">
        <f t="shared" si="17"/>
        <v>354.4778052</v>
      </c>
      <c r="AP25" s="63">
        <f t="shared" si="17"/>
        <v>354.1837996</v>
      </c>
      <c r="AQ25" s="63">
        <f t="shared" si="17"/>
        <v>353.8863115</v>
      </c>
      <c r="AR25" s="63">
        <f t="shared" si="17"/>
        <v>353.5852996</v>
      </c>
      <c r="AS25" s="63">
        <f t="shared" si="17"/>
        <v>-2146.719278</v>
      </c>
      <c r="AT25" s="63">
        <f t="shared" si="17"/>
        <v>1173.673899</v>
      </c>
      <c r="AU25" s="63">
        <f t="shared" si="17"/>
        <v>1173.362063</v>
      </c>
      <c r="AV25" s="63">
        <f t="shared" si="17"/>
        <v>1173.046534</v>
      </c>
      <c r="AW25" s="63">
        <f t="shared" si="17"/>
        <v>1172.727267</v>
      </c>
      <c r="AX25" s="63">
        <f t="shared" si="17"/>
        <v>1172.404218</v>
      </c>
      <c r="AY25" s="63">
        <f t="shared" si="17"/>
        <v>1172.077343</v>
      </c>
      <c r="AZ25" s="63">
        <f t="shared" si="17"/>
        <v>1171.746596</v>
      </c>
      <c r="BA25" s="63">
        <f t="shared" si="17"/>
        <v>1171.411931</v>
      </c>
      <c r="BB25" s="63">
        <f t="shared" si="17"/>
        <v>1171.073302</v>
      </c>
      <c r="BC25" s="63">
        <f t="shared" si="17"/>
        <v>1170.730662</v>
      </c>
      <c r="BD25" s="63">
        <f t="shared" si="17"/>
        <v>1170.383964</v>
      </c>
      <c r="BE25" s="63">
        <f t="shared" si="17"/>
        <v>1170.033158</v>
      </c>
      <c r="BF25" s="63">
        <f t="shared" si="17"/>
        <v>1169.678198</v>
      </c>
      <c r="BG25" s="63">
        <f t="shared" si="17"/>
        <v>1169.319032</v>
      </c>
      <c r="BH25" s="63">
        <f t="shared" si="17"/>
        <v>18200.37465</v>
      </c>
      <c r="BI25" s="63">
        <f t="shared" si="17"/>
        <v>0</v>
      </c>
      <c r="BJ25" s="63">
        <f t="shared" si="17"/>
        <v>0</v>
      </c>
      <c r="BK25" s="63">
        <f t="shared" si="17"/>
        <v>0</v>
      </c>
      <c r="BL25" s="63">
        <f t="shared" si="17"/>
        <v>0</v>
      </c>
      <c r="BM25" s="63">
        <f t="shared" si="17"/>
        <v>0</v>
      </c>
      <c r="BN25" s="2"/>
      <c r="BO25" s="2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64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>
      <c r="B27" s="5" t="s">
        <v>43</v>
      </c>
      <c r="C27" s="16"/>
      <c r="D27" s="2"/>
      <c r="E27" s="40" t="s">
        <v>44</v>
      </c>
      <c r="F27" s="65">
        <v>1.0</v>
      </c>
      <c r="G27" s="41">
        <f t="shared" ref="G27:BM27" si="18">F27+1</f>
        <v>2</v>
      </c>
      <c r="H27" s="41">
        <f t="shared" si="18"/>
        <v>3</v>
      </c>
      <c r="I27" s="41">
        <f t="shared" si="18"/>
        <v>4</v>
      </c>
      <c r="J27" s="41">
        <f t="shared" si="18"/>
        <v>5</v>
      </c>
      <c r="K27" s="41">
        <f t="shared" si="18"/>
        <v>6</v>
      </c>
      <c r="L27" s="41">
        <f t="shared" si="18"/>
        <v>7</v>
      </c>
      <c r="M27" s="41">
        <f t="shared" si="18"/>
        <v>8</v>
      </c>
      <c r="N27" s="41">
        <f t="shared" si="18"/>
        <v>9</v>
      </c>
      <c r="O27" s="41">
        <f t="shared" si="18"/>
        <v>10</v>
      </c>
      <c r="P27" s="41">
        <f t="shared" si="18"/>
        <v>11</v>
      </c>
      <c r="Q27" s="41">
        <f t="shared" si="18"/>
        <v>12</v>
      </c>
      <c r="R27" s="41">
        <f t="shared" si="18"/>
        <v>13</v>
      </c>
      <c r="S27" s="41">
        <f t="shared" si="18"/>
        <v>14</v>
      </c>
      <c r="T27" s="41">
        <f t="shared" si="18"/>
        <v>15</v>
      </c>
      <c r="U27" s="41">
        <f t="shared" si="18"/>
        <v>16</v>
      </c>
      <c r="V27" s="41">
        <f t="shared" si="18"/>
        <v>17</v>
      </c>
      <c r="W27" s="41">
        <f t="shared" si="18"/>
        <v>18</v>
      </c>
      <c r="X27" s="41">
        <f t="shared" si="18"/>
        <v>19</v>
      </c>
      <c r="Y27" s="41">
        <f t="shared" si="18"/>
        <v>20</v>
      </c>
      <c r="Z27" s="41">
        <f t="shared" si="18"/>
        <v>21</v>
      </c>
      <c r="AA27" s="41">
        <f t="shared" si="18"/>
        <v>22</v>
      </c>
      <c r="AB27" s="41">
        <f t="shared" si="18"/>
        <v>23</v>
      </c>
      <c r="AC27" s="41">
        <f t="shared" si="18"/>
        <v>24</v>
      </c>
      <c r="AD27" s="41">
        <f t="shared" si="18"/>
        <v>25</v>
      </c>
      <c r="AE27" s="41">
        <f t="shared" si="18"/>
        <v>26</v>
      </c>
      <c r="AF27" s="41">
        <f t="shared" si="18"/>
        <v>27</v>
      </c>
      <c r="AG27" s="41">
        <f t="shared" si="18"/>
        <v>28</v>
      </c>
      <c r="AH27" s="41">
        <f t="shared" si="18"/>
        <v>29</v>
      </c>
      <c r="AI27" s="41">
        <f t="shared" si="18"/>
        <v>30</v>
      </c>
      <c r="AJ27" s="41">
        <f t="shared" si="18"/>
        <v>31</v>
      </c>
      <c r="AK27" s="41">
        <f t="shared" si="18"/>
        <v>32</v>
      </c>
      <c r="AL27" s="41">
        <f t="shared" si="18"/>
        <v>33</v>
      </c>
      <c r="AM27" s="41">
        <f t="shared" si="18"/>
        <v>34</v>
      </c>
      <c r="AN27" s="41">
        <f t="shared" si="18"/>
        <v>35</v>
      </c>
      <c r="AO27" s="41">
        <f t="shared" si="18"/>
        <v>36</v>
      </c>
      <c r="AP27" s="41">
        <f t="shared" si="18"/>
        <v>37</v>
      </c>
      <c r="AQ27" s="41">
        <f t="shared" si="18"/>
        <v>38</v>
      </c>
      <c r="AR27" s="41">
        <f t="shared" si="18"/>
        <v>39</v>
      </c>
      <c r="AS27" s="41">
        <f t="shared" si="18"/>
        <v>40</v>
      </c>
      <c r="AT27" s="41">
        <f t="shared" si="18"/>
        <v>41</v>
      </c>
      <c r="AU27" s="41">
        <f t="shared" si="18"/>
        <v>42</v>
      </c>
      <c r="AV27" s="41">
        <f t="shared" si="18"/>
        <v>43</v>
      </c>
      <c r="AW27" s="41">
        <f t="shared" si="18"/>
        <v>44</v>
      </c>
      <c r="AX27" s="41">
        <f t="shared" si="18"/>
        <v>45</v>
      </c>
      <c r="AY27" s="41">
        <f t="shared" si="18"/>
        <v>46</v>
      </c>
      <c r="AZ27" s="41">
        <f t="shared" si="18"/>
        <v>47</v>
      </c>
      <c r="BA27" s="41">
        <f t="shared" si="18"/>
        <v>48</v>
      </c>
      <c r="BB27" s="41">
        <f t="shared" si="18"/>
        <v>49</v>
      </c>
      <c r="BC27" s="41">
        <f t="shared" si="18"/>
        <v>50</v>
      </c>
      <c r="BD27" s="41">
        <f t="shared" si="18"/>
        <v>51</v>
      </c>
      <c r="BE27" s="41">
        <f t="shared" si="18"/>
        <v>52</v>
      </c>
      <c r="BF27" s="41">
        <f t="shared" si="18"/>
        <v>53</v>
      </c>
      <c r="BG27" s="41">
        <f t="shared" si="18"/>
        <v>54</v>
      </c>
      <c r="BH27" s="41">
        <f t="shared" si="18"/>
        <v>55</v>
      </c>
      <c r="BI27" s="41">
        <f t="shared" si="18"/>
        <v>56</v>
      </c>
      <c r="BJ27" s="41">
        <f t="shared" si="18"/>
        <v>57</v>
      </c>
      <c r="BK27" s="41">
        <f t="shared" si="18"/>
        <v>58</v>
      </c>
      <c r="BL27" s="41">
        <f t="shared" si="18"/>
        <v>59</v>
      </c>
      <c r="BM27" s="41">
        <f t="shared" si="18"/>
        <v>60</v>
      </c>
      <c r="BN27" s="66"/>
      <c r="BO27" s="66"/>
    </row>
    <row r="28">
      <c r="B28" s="29" t="s">
        <v>45</v>
      </c>
      <c r="C28" s="18">
        <v>55.0</v>
      </c>
      <c r="D28" s="2"/>
      <c r="E28" s="46" t="s">
        <v>26</v>
      </c>
      <c r="F28" s="44">
        <f t="shared" ref="F28:BM28" si="19">F15/((1+$C$47/12)^(F$14-1))</f>
        <v>1800</v>
      </c>
      <c r="G28" s="44">
        <f t="shared" si="19"/>
        <v>1794.019934</v>
      </c>
      <c r="H28" s="44">
        <f t="shared" si="19"/>
        <v>1788.059734</v>
      </c>
      <c r="I28" s="44">
        <f t="shared" si="19"/>
        <v>1782.119337</v>
      </c>
      <c r="J28" s="44">
        <f t="shared" si="19"/>
        <v>1776.198674</v>
      </c>
      <c r="K28" s="44">
        <f t="shared" si="19"/>
        <v>1770.297682</v>
      </c>
      <c r="L28" s="44">
        <f t="shared" si="19"/>
        <v>1764.416294</v>
      </c>
      <c r="M28" s="44">
        <f t="shared" si="19"/>
        <v>1758.554446</v>
      </c>
      <c r="N28" s="44">
        <f t="shared" si="19"/>
        <v>1752.712073</v>
      </c>
      <c r="O28" s="44">
        <f t="shared" si="19"/>
        <v>1746.889109</v>
      </c>
      <c r="P28" s="44">
        <f t="shared" si="19"/>
        <v>1741.085491</v>
      </c>
      <c r="Q28" s="44">
        <f t="shared" si="19"/>
        <v>1735.301154</v>
      </c>
      <c r="R28" s="44">
        <f t="shared" si="19"/>
        <v>1729.536033</v>
      </c>
      <c r="S28" s="44">
        <f t="shared" si="19"/>
        <v>1723.790067</v>
      </c>
      <c r="T28" s="44">
        <f t="shared" si="19"/>
        <v>1718.063189</v>
      </c>
      <c r="U28" s="44">
        <f t="shared" si="19"/>
        <v>1712.355338</v>
      </c>
      <c r="V28" s="44">
        <f t="shared" si="19"/>
        <v>1706.66645</v>
      </c>
      <c r="W28" s="44">
        <f t="shared" si="19"/>
        <v>1700.996462</v>
      </c>
      <c r="X28" s="44">
        <f t="shared" si="19"/>
        <v>1695.345311</v>
      </c>
      <c r="Y28" s="44">
        <f t="shared" si="19"/>
        <v>1689.712934</v>
      </c>
      <c r="Z28" s="44">
        <f t="shared" si="19"/>
        <v>1684.09927</v>
      </c>
      <c r="AA28" s="44">
        <f t="shared" si="19"/>
        <v>1678.504256</v>
      </c>
      <c r="AB28" s="44">
        <f t="shared" si="19"/>
        <v>1672.92783</v>
      </c>
      <c r="AC28" s="44">
        <f t="shared" si="19"/>
        <v>1667.36993</v>
      </c>
      <c r="AD28" s="44">
        <f t="shared" si="19"/>
        <v>1661.830495</v>
      </c>
      <c r="AE28" s="44">
        <f t="shared" si="19"/>
        <v>1656.309463</v>
      </c>
      <c r="AF28" s="44">
        <f t="shared" si="19"/>
        <v>1650.806774</v>
      </c>
      <c r="AG28" s="44">
        <f t="shared" si="19"/>
        <v>1645.322366</v>
      </c>
      <c r="AH28" s="44">
        <f t="shared" si="19"/>
        <v>1639.856179</v>
      </c>
      <c r="AI28" s="44">
        <f t="shared" si="19"/>
        <v>1634.408152</v>
      </c>
      <c r="AJ28" s="44">
        <f t="shared" si="19"/>
        <v>1628.978224</v>
      </c>
      <c r="AK28" s="44">
        <f t="shared" si="19"/>
        <v>1623.566337</v>
      </c>
      <c r="AL28" s="44">
        <f t="shared" si="19"/>
        <v>1618.172429</v>
      </c>
      <c r="AM28" s="44">
        <f t="shared" si="19"/>
        <v>1612.79644</v>
      </c>
      <c r="AN28" s="44">
        <f t="shared" si="19"/>
        <v>1607.438313</v>
      </c>
      <c r="AO28" s="44">
        <f t="shared" si="19"/>
        <v>1602.097986</v>
      </c>
      <c r="AP28" s="44">
        <f t="shared" si="19"/>
        <v>1596.775401</v>
      </c>
      <c r="AQ28" s="44">
        <f t="shared" si="19"/>
        <v>1591.4705</v>
      </c>
      <c r="AR28" s="44">
        <f t="shared" si="19"/>
        <v>1586.183222</v>
      </c>
      <c r="AS28" s="44">
        <f t="shared" si="19"/>
        <v>1580.913511</v>
      </c>
      <c r="AT28" s="44">
        <f t="shared" si="19"/>
        <v>1575.661306</v>
      </c>
      <c r="AU28" s="44">
        <f t="shared" si="19"/>
        <v>1570.426551</v>
      </c>
      <c r="AV28" s="44">
        <f t="shared" si="19"/>
        <v>1565.209187</v>
      </c>
      <c r="AW28" s="44">
        <f t="shared" si="19"/>
        <v>1560.009157</v>
      </c>
      <c r="AX28" s="44">
        <f t="shared" si="19"/>
        <v>1554.826402</v>
      </c>
      <c r="AY28" s="44">
        <f t="shared" si="19"/>
        <v>1549.660866</v>
      </c>
      <c r="AZ28" s="44">
        <f t="shared" si="19"/>
        <v>1544.512491</v>
      </c>
      <c r="BA28" s="44">
        <f t="shared" si="19"/>
        <v>1539.38122</v>
      </c>
      <c r="BB28" s="44">
        <f t="shared" si="19"/>
        <v>1534.266997</v>
      </c>
      <c r="BC28" s="44">
        <f t="shared" si="19"/>
        <v>1529.169764</v>
      </c>
      <c r="BD28" s="44">
        <f t="shared" si="19"/>
        <v>1524.089466</v>
      </c>
      <c r="BE28" s="44">
        <f t="shared" si="19"/>
        <v>1519.026046</v>
      </c>
      <c r="BF28" s="44">
        <f t="shared" si="19"/>
        <v>1513.979448</v>
      </c>
      <c r="BG28" s="44">
        <f t="shared" si="19"/>
        <v>1508.949616</v>
      </c>
      <c r="BH28" s="44">
        <f t="shared" si="19"/>
        <v>1503.936494</v>
      </c>
      <c r="BI28" s="44">
        <f t="shared" si="19"/>
        <v>0</v>
      </c>
      <c r="BJ28" s="44">
        <f t="shared" si="19"/>
        <v>0</v>
      </c>
      <c r="BK28" s="44">
        <f t="shared" si="19"/>
        <v>0</v>
      </c>
      <c r="BL28" s="44">
        <f t="shared" si="19"/>
        <v>0</v>
      </c>
      <c r="BM28" s="44">
        <f t="shared" si="19"/>
        <v>0</v>
      </c>
      <c r="BN28" s="2"/>
      <c r="BO28" s="2"/>
    </row>
    <row r="29">
      <c r="B29" s="37" t="s">
        <v>46</v>
      </c>
      <c r="C29" s="67">
        <v>400.0</v>
      </c>
      <c r="D29" s="2"/>
      <c r="E29" s="20" t="s">
        <v>28</v>
      </c>
      <c r="F29" s="68">
        <f t="shared" ref="F29:BM29" si="20">F16/((1+$C$47/12)^(F$14-1))</f>
        <v>-16.43709237</v>
      </c>
      <c r="G29" s="68">
        <f t="shared" si="20"/>
        <v>-16.57653647</v>
      </c>
      <c r="H29" s="68">
        <f t="shared" si="20"/>
        <v>-16.71716355</v>
      </c>
      <c r="I29" s="68">
        <f t="shared" si="20"/>
        <v>-16.85898365</v>
      </c>
      <c r="J29" s="68">
        <f t="shared" si="20"/>
        <v>-17.00200687</v>
      </c>
      <c r="K29" s="68">
        <f t="shared" si="20"/>
        <v>-17.14624343</v>
      </c>
      <c r="L29" s="68">
        <f t="shared" si="20"/>
        <v>-17.29170362</v>
      </c>
      <c r="M29" s="68">
        <f t="shared" si="20"/>
        <v>-17.43839783</v>
      </c>
      <c r="N29" s="68">
        <f t="shared" si="20"/>
        <v>-17.58633651</v>
      </c>
      <c r="O29" s="68">
        <f t="shared" si="20"/>
        <v>-17.73553023</v>
      </c>
      <c r="P29" s="68">
        <f t="shared" si="20"/>
        <v>-17.88598964</v>
      </c>
      <c r="Q29" s="68">
        <f t="shared" si="20"/>
        <v>-18.03772547</v>
      </c>
      <c r="R29" s="68">
        <f t="shared" si="20"/>
        <v>-18.19074855</v>
      </c>
      <c r="S29" s="68">
        <f t="shared" si="20"/>
        <v>-18.34506981</v>
      </c>
      <c r="T29" s="68">
        <f t="shared" si="20"/>
        <v>-18.50070025</v>
      </c>
      <c r="U29" s="68">
        <f t="shared" si="20"/>
        <v>-18.65765098</v>
      </c>
      <c r="V29" s="68">
        <f t="shared" si="20"/>
        <v>-18.8159332</v>
      </c>
      <c r="W29" s="68">
        <f t="shared" si="20"/>
        <v>-18.97555821</v>
      </c>
      <c r="X29" s="68">
        <f t="shared" si="20"/>
        <v>-19.13653739</v>
      </c>
      <c r="Y29" s="68">
        <f t="shared" si="20"/>
        <v>-19.29888225</v>
      </c>
      <c r="Z29" s="68">
        <f t="shared" si="20"/>
        <v>-19.46260436</v>
      </c>
      <c r="AA29" s="68">
        <f t="shared" si="20"/>
        <v>-19.6277154</v>
      </c>
      <c r="AB29" s="68">
        <f t="shared" si="20"/>
        <v>-19.79422717</v>
      </c>
      <c r="AC29" s="68">
        <f t="shared" si="20"/>
        <v>-19.96215153</v>
      </c>
      <c r="AD29" s="68">
        <f t="shared" si="20"/>
        <v>-20.13150049</v>
      </c>
      <c r="AE29" s="68">
        <f t="shared" si="20"/>
        <v>-20.30228611</v>
      </c>
      <c r="AF29" s="68">
        <f t="shared" si="20"/>
        <v>-20.4745206</v>
      </c>
      <c r="AG29" s="68">
        <f t="shared" si="20"/>
        <v>-20.64821624</v>
      </c>
      <c r="AH29" s="68">
        <f t="shared" si="20"/>
        <v>-20.82338543</v>
      </c>
      <c r="AI29" s="68">
        <f t="shared" si="20"/>
        <v>-21.00004066</v>
      </c>
      <c r="AJ29" s="68">
        <f t="shared" si="20"/>
        <v>-21.17819455</v>
      </c>
      <c r="AK29" s="68">
        <f t="shared" si="20"/>
        <v>-21.35785981</v>
      </c>
      <c r="AL29" s="68">
        <f t="shared" si="20"/>
        <v>-21.53904925</v>
      </c>
      <c r="AM29" s="68">
        <f t="shared" si="20"/>
        <v>-21.72177582</v>
      </c>
      <c r="AN29" s="68">
        <f t="shared" si="20"/>
        <v>-21.90605256</v>
      </c>
      <c r="AO29" s="68">
        <f t="shared" si="20"/>
        <v>-22.0918926</v>
      </c>
      <c r="AP29" s="68">
        <f t="shared" si="20"/>
        <v>-22.27930922</v>
      </c>
      <c r="AQ29" s="68">
        <f t="shared" si="20"/>
        <v>-22.46831578</v>
      </c>
      <c r="AR29" s="68">
        <f t="shared" si="20"/>
        <v>-22.65892579</v>
      </c>
      <c r="AS29" s="68">
        <f t="shared" si="20"/>
        <v>-22.85115283</v>
      </c>
      <c r="AT29" s="68">
        <f t="shared" si="20"/>
        <v>-23.04501063</v>
      </c>
      <c r="AU29" s="68">
        <f t="shared" si="20"/>
        <v>-23.24051303</v>
      </c>
      <c r="AV29" s="68">
        <f t="shared" si="20"/>
        <v>-23.43767397</v>
      </c>
      <c r="AW29" s="68">
        <f t="shared" si="20"/>
        <v>-23.63650753</v>
      </c>
      <c r="AX29" s="68">
        <f t="shared" si="20"/>
        <v>-23.83702789</v>
      </c>
      <c r="AY29" s="68">
        <f t="shared" si="20"/>
        <v>-24.03924936</v>
      </c>
      <c r="AZ29" s="68">
        <f t="shared" si="20"/>
        <v>-24.24318639</v>
      </c>
      <c r="BA29" s="68">
        <f t="shared" si="20"/>
        <v>-24.44885351</v>
      </c>
      <c r="BB29" s="68">
        <f t="shared" si="20"/>
        <v>-24.65626541</v>
      </c>
      <c r="BC29" s="68">
        <f t="shared" si="20"/>
        <v>-24.86543689</v>
      </c>
      <c r="BD29" s="68">
        <f t="shared" si="20"/>
        <v>-25.07638287</v>
      </c>
      <c r="BE29" s="68">
        <f t="shared" si="20"/>
        <v>-25.28911842</v>
      </c>
      <c r="BF29" s="68">
        <f t="shared" si="20"/>
        <v>-25.50365871</v>
      </c>
      <c r="BG29" s="68">
        <f t="shared" si="20"/>
        <v>-25.72001905</v>
      </c>
      <c r="BH29" s="68">
        <f t="shared" si="20"/>
        <v>-25.93821489</v>
      </c>
      <c r="BI29" s="68">
        <f t="shared" si="20"/>
        <v>0</v>
      </c>
      <c r="BJ29" s="68">
        <f t="shared" si="20"/>
        <v>0</v>
      </c>
      <c r="BK29" s="68">
        <f t="shared" si="20"/>
        <v>0</v>
      </c>
      <c r="BL29" s="68">
        <f t="shared" si="20"/>
        <v>0</v>
      </c>
      <c r="BM29" s="68">
        <f t="shared" si="20"/>
        <v>0</v>
      </c>
      <c r="BN29" s="2"/>
      <c r="BO29" s="2"/>
    </row>
    <row r="30">
      <c r="B30" s="20" t="s">
        <v>47</v>
      </c>
      <c r="C30" s="69">
        <f t="array" ref="C30">INDEX(
        Vehicles!$D$2:$H$100 ,
        MATCH(1,
              (Vehicles!$A$2:$A$100=$C$6)*
              (Vehicles!$B$2:$B$100=$C$7)*
              (Vehicles!$C$2:$C$100=$C$8),
              0),                               
        MATCH("Insurance", Vehicles!$D$1:$BK$1, 0) 
)</f>
        <v>200</v>
      </c>
      <c r="D30" s="3"/>
      <c r="E30" s="70" t="s">
        <v>30</v>
      </c>
      <c r="F30" s="68">
        <f t="shared" ref="F30:BM30" si="21">F17/((1+$C$47/12)^(F$14-1))</f>
        <v>0</v>
      </c>
      <c r="G30" s="68">
        <f t="shared" si="21"/>
        <v>0</v>
      </c>
      <c r="H30" s="68">
        <f t="shared" si="21"/>
        <v>0</v>
      </c>
      <c r="I30" s="68">
        <f t="shared" si="21"/>
        <v>0</v>
      </c>
      <c r="J30" s="68">
        <f t="shared" si="21"/>
        <v>0</v>
      </c>
      <c r="K30" s="68">
        <f t="shared" si="21"/>
        <v>0</v>
      </c>
      <c r="L30" s="68">
        <f t="shared" si="21"/>
        <v>0</v>
      </c>
      <c r="M30" s="68">
        <f t="shared" si="21"/>
        <v>0</v>
      </c>
      <c r="N30" s="68">
        <f t="shared" si="21"/>
        <v>0</v>
      </c>
      <c r="O30" s="68">
        <f t="shared" si="21"/>
        <v>0</v>
      </c>
      <c r="P30" s="68">
        <f t="shared" si="21"/>
        <v>0</v>
      </c>
      <c r="Q30" s="68">
        <f t="shared" si="21"/>
        <v>0</v>
      </c>
      <c r="R30" s="68">
        <f t="shared" si="21"/>
        <v>0</v>
      </c>
      <c r="S30" s="68">
        <f t="shared" si="21"/>
        <v>0</v>
      </c>
      <c r="T30" s="68">
        <f t="shared" si="21"/>
        <v>0</v>
      </c>
      <c r="U30" s="68">
        <f t="shared" si="21"/>
        <v>0</v>
      </c>
      <c r="V30" s="68">
        <f t="shared" si="21"/>
        <v>0</v>
      </c>
      <c r="W30" s="68">
        <f t="shared" si="21"/>
        <v>0</v>
      </c>
      <c r="X30" s="68">
        <f t="shared" si="21"/>
        <v>0</v>
      </c>
      <c r="Y30" s="68">
        <f t="shared" si="21"/>
        <v>0</v>
      </c>
      <c r="Z30" s="68">
        <f t="shared" si="21"/>
        <v>0</v>
      </c>
      <c r="AA30" s="68">
        <f t="shared" si="21"/>
        <v>0</v>
      </c>
      <c r="AB30" s="68">
        <f t="shared" si="21"/>
        <v>0</v>
      </c>
      <c r="AC30" s="68">
        <f t="shared" si="21"/>
        <v>0</v>
      </c>
      <c r="AD30" s="68">
        <f t="shared" si="21"/>
        <v>0</v>
      </c>
      <c r="AE30" s="68">
        <f t="shared" si="21"/>
        <v>0</v>
      </c>
      <c r="AF30" s="68">
        <f t="shared" si="21"/>
        <v>0</v>
      </c>
      <c r="AG30" s="68">
        <f t="shared" si="21"/>
        <v>0</v>
      </c>
      <c r="AH30" s="68">
        <f t="shared" si="21"/>
        <v>0</v>
      </c>
      <c r="AI30" s="68">
        <f t="shared" si="21"/>
        <v>0</v>
      </c>
      <c r="AJ30" s="68">
        <f t="shared" si="21"/>
        <v>0</v>
      </c>
      <c r="AK30" s="68">
        <f t="shared" si="21"/>
        <v>0</v>
      </c>
      <c r="AL30" s="68">
        <f t="shared" si="21"/>
        <v>0</v>
      </c>
      <c r="AM30" s="68">
        <f t="shared" si="21"/>
        <v>0</v>
      </c>
      <c r="AN30" s="68">
        <f t="shared" si="21"/>
        <v>0</v>
      </c>
      <c r="AO30" s="68">
        <f t="shared" si="21"/>
        <v>0</v>
      </c>
      <c r="AP30" s="68">
        <f t="shared" si="21"/>
        <v>0</v>
      </c>
      <c r="AQ30" s="68">
        <f t="shared" si="21"/>
        <v>0</v>
      </c>
      <c r="AR30" s="68">
        <f t="shared" si="21"/>
        <v>0</v>
      </c>
      <c r="AS30" s="68">
        <f t="shared" si="21"/>
        <v>-2195.713209</v>
      </c>
      <c r="AT30" s="68">
        <f t="shared" si="21"/>
        <v>0</v>
      </c>
      <c r="AU30" s="68">
        <f t="shared" si="21"/>
        <v>0</v>
      </c>
      <c r="AV30" s="68">
        <f t="shared" si="21"/>
        <v>0</v>
      </c>
      <c r="AW30" s="68">
        <f t="shared" si="21"/>
        <v>0</v>
      </c>
      <c r="AX30" s="68">
        <f t="shared" si="21"/>
        <v>0</v>
      </c>
      <c r="AY30" s="68">
        <f t="shared" si="21"/>
        <v>0</v>
      </c>
      <c r="AZ30" s="68">
        <f t="shared" si="21"/>
        <v>0</v>
      </c>
      <c r="BA30" s="68">
        <f t="shared" si="21"/>
        <v>0</v>
      </c>
      <c r="BB30" s="68">
        <f t="shared" si="21"/>
        <v>0</v>
      </c>
      <c r="BC30" s="68">
        <f t="shared" si="21"/>
        <v>0</v>
      </c>
      <c r="BD30" s="68">
        <f t="shared" si="21"/>
        <v>0</v>
      </c>
      <c r="BE30" s="68">
        <f t="shared" si="21"/>
        <v>0</v>
      </c>
      <c r="BF30" s="68">
        <f t="shared" si="21"/>
        <v>0</v>
      </c>
      <c r="BG30" s="68">
        <f t="shared" si="21"/>
        <v>0</v>
      </c>
      <c r="BH30" s="68">
        <f t="shared" si="21"/>
        <v>0</v>
      </c>
      <c r="BI30" s="68">
        <f t="shared" si="21"/>
        <v>0</v>
      </c>
      <c r="BJ30" s="68">
        <f t="shared" si="21"/>
        <v>0</v>
      </c>
      <c r="BK30" s="68">
        <f t="shared" si="21"/>
        <v>0</v>
      </c>
      <c r="BL30" s="68">
        <f t="shared" si="21"/>
        <v>0</v>
      </c>
      <c r="BM30" s="68">
        <f t="shared" si="21"/>
        <v>0</v>
      </c>
      <c r="BN30" s="3"/>
      <c r="BO30" s="3"/>
    </row>
    <row r="31">
      <c r="B31" s="25" t="s">
        <v>48</v>
      </c>
      <c r="C31" s="71">
        <v>1.0</v>
      </c>
      <c r="D31" s="3"/>
      <c r="E31" s="14" t="s">
        <v>32</v>
      </c>
      <c r="F31" s="68">
        <f t="shared" ref="F31:BM31" si="22">F18/((1+$C$47/12)^(F$14-1))</f>
        <v>-200</v>
      </c>
      <c r="G31" s="68">
        <f t="shared" si="22"/>
        <v>-199.3355482</v>
      </c>
      <c r="H31" s="68">
        <f t="shared" si="22"/>
        <v>-198.6733038</v>
      </c>
      <c r="I31" s="68">
        <f t="shared" si="22"/>
        <v>-198.0132596</v>
      </c>
      <c r="J31" s="68">
        <f t="shared" si="22"/>
        <v>-197.3554083</v>
      </c>
      <c r="K31" s="68">
        <f t="shared" si="22"/>
        <v>-196.6997425</v>
      </c>
      <c r="L31" s="68">
        <f t="shared" si="22"/>
        <v>-196.0462549</v>
      </c>
      <c r="M31" s="68">
        <f t="shared" si="22"/>
        <v>-195.3949385</v>
      </c>
      <c r="N31" s="68">
        <f t="shared" si="22"/>
        <v>-194.7457859</v>
      </c>
      <c r="O31" s="68">
        <f t="shared" si="22"/>
        <v>-194.0987899</v>
      </c>
      <c r="P31" s="68">
        <f t="shared" si="22"/>
        <v>-193.4539434</v>
      </c>
      <c r="Q31" s="68">
        <f t="shared" si="22"/>
        <v>-192.8112393</v>
      </c>
      <c r="R31" s="68">
        <f t="shared" si="22"/>
        <v>-192.1706704</v>
      </c>
      <c r="S31" s="68">
        <f t="shared" si="22"/>
        <v>-191.5322296</v>
      </c>
      <c r="T31" s="68">
        <f t="shared" si="22"/>
        <v>-190.8959099</v>
      </c>
      <c r="U31" s="68">
        <f t="shared" si="22"/>
        <v>-190.2617042</v>
      </c>
      <c r="V31" s="68">
        <f t="shared" si="22"/>
        <v>-189.6296056</v>
      </c>
      <c r="W31" s="68">
        <f t="shared" si="22"/>
        <v>-188.9996069</v>
      </c>
      <c r="X31" s="68">
        <f t="shared" si="22"/>
        <v>-188.3717012</v>
      </c>
      <c r="Y31" s="68">
        <f t="shared" si="22"/>
        <v>-187.7458816</v>
      </c>
      <c r="Z31" s="68">
        <f t="shared" si="22"/>
        <v>-187.1221411</v>
      </c>
      <c r="AA31" s="68">
        <f t="shared" si="22"/>
        <v>-186.5004729</v>
      </c>
      <c r="AB31" s="68">
        <f t="shared" si="22"/>
        <v>-185.88087</v>
      </c>
      <c r="AC31" s="68">
        <f t="shared" si="22"/>
        <v>-185.2633256</v>
      </c>
      <c r="AD31" s="68">
        <f t="shared" si="22"/>
        <v>-184.6478328</v>
      </c>
      <c r="AE31" s="68">
        <f t="shared" si="22"/>
        <v>-184.0343848</v>
      </c>
      <c r="AF31" s="68">
        <f t="shared" si="22"/>
        <v>-183.4229749</v>
      </c>
      <c r="AG31" s="68">
        <f t="shared" si="22"/>
        <v>-182.8135963</v>
      </c>
      <c r="AH31" s="68">
        <f t="shared" si="22"/>
        <v>-182.2062421</v>
      </c>
      <c r="AI31" s="68">
        <f t="shared" si="22"/>
        <v>-181.6009058</v>
      </c>
      <c r="AJ31" s="68">
        <f t="shared" si="22"/>
        <v>-180.9975805</v>
      </c>
      <c r="AK31" s="68">
        <f t="shared" si="22"/>
        <v>-180.3962596</v>
      </c>
      <c r="AL31" s="68">
        <f t="shared" si="22"/>
        <v>-179.7969365</v>
      </c>
      <c r="AM31" s="68">
        <f t="shared" si="22"/>
        <v>-179.1996045</v>
      </c>
      <c r="AN31" s="68">
        <f t="shared" si="22"/>
        <v>-178.604257</v>
      </c>
      <c r="AO31" s="68">
        <f t="shared" si="22"/>
        <v>-178.0108873</v>
      </c>
      <c r="AP31" s="68">
        <f t="shared" si="22"/>
        <v>-177.4194891</v>
      </c>
      <c r="AQ31" s="68">
        <f t="shared" si="22"/>
        <v>-176.8300555</v>
      </c>
      <c r="AR31" s="68">
        <f t="shared" si="22"/>
        <v>-176.2425803</v>
      </c>
      <c r="AS31" s="68">
        <f t="shared" si="22"/>
        <v>-175.6570567</v>
      </c>
      <c r="AT31" s="68">
        <f t="shared" si="22"/>
        <v>-175.0734785</v>
      </c>
      <c r="AU31" s="68">
        <f t="shared" si="22"/>
        <v>-174.491839</v>
      </c>
      <c r="AV31" s="68">
        <f t="shared" si="22"/>
        <v>-173.9121319</v>
      </c>
      <c r="AW31" s="68">
        <f t="shared" si="22"/>
        <v>-173.3343507</v>
      </c>
      <c r="AX31" s="68">
        <f t="shared" si="22"/>
        <v>-172.7584891</v>
      </c>
      <c r="AY31" s="68">
        <f t="shared" si="22"/>
        <v>-172.1845406</v>
      </c>
      <c r="AZ31" s="68">
        <f t="shared" si="22"/>
        <v>-171.612499</v>
      </c>
      <c r="BA31" s="68">
        <f t="shared" si="22"/>
        <v>-171.0423578</v>
      </c>
      <c r="BB31" s="68">
        <f t="shared" si="22"/>
        <v>-170.4741108</v>
      </c>
      <c r="BC31" s="68">
        <f t="shared" si="22"/>
        <v>-169.9077516</v>
      </c>
      <c r="BD31" s="68">
        <f t="shared" si="22"/>
        <v>-169.343274</v>
      </c>
      <c r="BE31" s="68">
        <f t="shared" si="22"/>
        <v>-168.7806718</v>
      </c>
      <c r="BF31" s="68">
        <f t="shared" si="22"/>
        <v>-168.2199386</v>
      </c>
      <c r="BG31" s="68">
        <f t="shared" si="22"/>
        <v>-167.6610684</v>
      </c>
      <c r="BH31" s="68">
        <f t="shared" si="22"/>
        <v>-167.1040549</v>
      </c>
      <c r="BI31" s="68">
        <f t="shared" si="22"/>
        <v>0</v>
      </c>
      <c r="BJ31" s="68">
        <f t="shared" si="22"/>
        <v>0</v>
      </c>
      <c r="BK31" s="68">
        <f t="shared" si="22"/>
        <v>0</v>
      </c>
      <c r="BL31" s="68">
        <f t="shared" si="22"/>
        <v>0</v>
      </c>
      <c r="BM31" s="68">
        <f t="shared" si="22"/>
        <v>0</v>
      </c>
      <c r="BN31" s="2"/>
      <c r="BO31" s="2"/>
    </row>
    <row r="32">
      <c r="B32" s="3"/>
      <c r="C32" s="3"/>
      <c r="D32" s="2"/>
      <c r="E32" s="14" t="s">
        <v>34</v>
      </c>
      <c r="F32" s="68">
        <f t="shared" ref="F32:BM32" si="23">F19/((1+$C$47/12)^(F$14-1))</f>
        <v>-400</v>
      </c>
      <c r="G32" s="68">
        <f t="shared" si="23"/>
        <v>-398.6710963</v>
      </c>
      <c r="H32" s="68">
        <f t="shared" si="23"/>
        <v>-397.3466077</v>
      </c>
      <c r="I32" s="68">
        <f t="shared" si="23"/>
        <v>-396.0265193</v>
      </c>
      <c r="J32" s="68">
        <f t="shared" si="23"/>
        <v>-394.7108165</v>
      </c>
      <c r="K32" s="68">
        <f t="shared" si="23"/>
        <v>-393.3994849</v>
      </c>
      <c r="L32" s="68">
        <f t="shared" si="23"/>
        <v>-392.0925099</v>
      </c>
      <c r="M32" s="68">
        <f t="shared" si="23"/>
        <v>-390.789877</v>
      </c>
      <c r="N32" s="68">
        <f t="shared" si="23"/>
        <v>-389.4915717</v>
      </c>
      <c r="O32" s="68">
        <f t="shared" si="23"/>
        <v>-388.1975798</v>
      </c>
      <c r="P32" s="68">
        <f t="shared" si="23"/>
        <v>-386.9078868</v>
      </c>
      <c r="Q32" s="68">
        <f t="shared" si="23"/>
        <v>-385.6224786</v>
      </c>
      <c r="R32" s="68">
        <f t="shared" si="23"/>
        <v>-384.3413408</v>
      </c>
      <c r="S32" s="68">
        <f t="shared" si="23"/>
        <v>-383.0644592</v>
      </c>
      <c r="T32" s="68">
        <f t="shared" si="23"/>
        <v>-381.7918198</v>
      </c>
      <c r="U32" s="68">
        <f t="shared" si="23"/>
        <v>-380.5234085</v>
      </c>
      <c r="V32" s="68">
        <f t="shared" si="23"/>
        <v>-379.2592111</v>
      </c>
      <c r="W32" s="68">
        <f t="shared" si="23"/>
        <v>-377.9992137</v>
      </c>
      <c r="X32" s="68">
        <f t="shared" si="23"/>
        <v>-376.7434024</v>
      </c>
      <c r="Y32" s="68">
        <f t="shared" si="23"/>
        <v>-375.4917632</v>
      </c>
      <c r="Z32" s="68">
        <f t="shared" si="23"/>
        <v>-374.2442822</v>
      </c>
      <c r="AA32" s="68">
        <f t="shared" si="23"/>
        <v>-373.0009457</v>
      </c>
      <c r="AB32" s="68">
        <f t="shared" si="23"/>
        <v>-371.7617399</v>
      </c>
      <c r="AC32" s="68">
        <f t="shared" si="23"/>
        <v>-370.5266511</v>
      </c>
      <c r="AD32" s="68">
        <f t="shared" si="23"/>
        <v>-369.2956656</v>
      </c>
      <c r="AE32" s="68">
        <f t="shared" si="23"/>
        <v>-368.0687697</v>
      </c>
      <c r="AF32" s="68">
        <f t="shared" si="23"/>
        <v>-366.8459498</v>
      </c>
      <c r="AG32" s="68">
        <f t="shared" si="23"/>
        <v>-365.6271925</v>
      </c>
      <c r="AH32" s="68">
        <f t="shared" si="23"/>
        <v>-364.4124842</v>
      </c>
      <c r="AI32" s="68">
        <f t="shared" si="23"/>
        <v>-363.2018115</v>
      </c>
      <c r="AJ32" s="68">
        <f t="shared" si="23"/>
        <v>-361.995161</v>
      </c>
      <c r="AK32" s="68">
        <f t="shared" si="23"/>
        <v>-360.7925193</v>
      </c>
      <c r="AL32" s="68">
        <f t="shared" si="23"/>
        <v>-359.593873</v>
      </c>
      <c r="AM32" s="68">
        <f t="shared" si="23"/>
        <v>-358.399209</v>
      </c>
      <c r="AN32" s="68">
        <f t="shared" si="23"/>
        <v>-357.2085139</v>
      </c>
      <c r="AO32" s="68">
        <f t="shared" si="23"/>
        <v>-356.0217747</v>
      </c>
      <c r="AP32" s="68">
        <f t="shared" si="23"/>
        <v>-354.8389781</v>
      </c>
      <c r="AQ32" s="68">
        <f t="shared" si="23"/>
        <v>-353.6601111</v>
      </c>
      <c r="AR32" s="68">
        <f t="shared" si="23"/>
        <v>-352.4851605</v>
      </c>
      <c r="AS32" s="68">
        <f t="shared" si="23"/>
        <v>-351.3141135</v>
      </c>
      <c r="AT32" s="68">
        <f t="shared" si="23"/>
        <v>-350.146957</v>
      </c>
      <c r="AU32" s="68">
        <f t="shared" si="23"/>
        <v>-348.983678</v>
      </c>
      <c r="AV32" s="68">
        <f t="shared" si="23"/>
        <v>-347.8242638</v>
      </c>
      <c r="AW32" s="68">
        <f t="shared" si="23"/>
        <v>-346.6687015</v>
      </c>
      <c r="AX32" s="68">
        <f t="shared" si="23"/>
        <v>-345.5169782</v>
      </c>
      <c r="AY32" s="68">
        <f t="shared" si="23"/>
        <v>-344.3690813</v>
      </c>
      <c r="AZ32" s="68">
        <f t="shared" si="23"/>
        <v>-343.224998</v>
      </c>
      <c r="BA32" s="68">
        <f t="shared" si="23"/>
        <v>-342.0847156</v>
      </c>
      <c r="BB32" s="68">
        <f t="shared" si="23"/>
        <v>-340.9482215</v>
      </c>
      <c r="BC32" s="68">
        <f t="shared" si="23"/>
        <v>-339.8155032</v>
      </c>
      <c r="BD32" s="68">
        <f t="shared" si="23"/>
        <v>-338.686548</v>
      </c>
      <c r="BE32" s="68">
        <f t="shared" si="23"/>
        <v>-337.5613435</v>
      </c>
      <c r="BF32" s="68">
        <f t="shared" si="23"/>
        <v>-336.4398773</v>
      </c>
      <c r="BG32" s="68">
        <f t="shared" si="23"/>
        <v>-335.3221368</v>
      </c>
      <c r="BH32" s="68">
        <f t="shared" si="23"/>
        <v>-334.2081098</v>
      </c>
      <c r="BI32" s="68">
        <f t="shared" si="23"/>
        <v>0</v>
      </c>
      <c r="BJ32" s="68">
        <f t="shared" si="23"/>
        <v>0</v>
      </c>
      <c r="BK32" s="68">
        <f t="shared" si="23"/>
        <v>0</v>
      </c>
      <c r="BL32" s="68">
        <f t="shared" si="23"/>
        <v>0</v>
      </c>
      <c r="BM32" s="68">
        <f t="shared" si="23"/>
        <v>0</v>
      </c>
      <c r="BN32" s="2"/>
      <c r="BO32" s="2"/>
    </row>
    <row r="33">
      <c r="A33" s="2"/>
      <c r="B33" s="72" t="s">
        <v>49</v>
      </c>
      <c r="C33" s="13"/>
      <c r="D33" s="2"/>
      <c r="E33" s="14" t="s">
        <v>36</v>
      </c>
      <c r="F33" s="68">
        <f t="shared" ref="F33:BM33" si="24">F20/((1+$C$47/12)^(F$14-1))</f>
        <v>0</v>
      </c>
      <c r="G33" s="68">
        <f t="shared" si="24"/>
        <v>0</v>
      </c>
      <c r="H33" s="68">
        <f t="shared" si="24"/>
        <v>0</v>
      </c>
      <c r="I33" s="68">
        <f t="shared" si="24"/>
        <v>0</v>
      </c>
      <c r="J33" s="68">
        <f t="shared" si="24"/>
        <v>0</v>
      </c>
      <c r="K33" s="68">
        <f t="shared" si="24"/>
        <v>0</v>
      </c>
      <c r="L33" s="68">
        <f t="shared" si="24"/>
        <v>0</v>
      </c>
      <c r="M33" s="68">
        <f t="shared" si="24"/>
        <v>0</v>
      </c>
      <c r="N33" s="68">
        <f t="shared" si="24"/>
        <v>0</v>
      </c>
      <c r="O33" s="68">
        <f t="shared" si="24"/>
        <v>0</v>
      </c>
      <c r="P33" s="68">
        <f t="shared" si="24"/>
        <v>0</v>
      </c>
      <c r="Q33" s="68">
        <f t="shared" si="24"/>
        <v>0</v>
      </c>
      <c r="R33" s="68">
        <f t="shared" si="24"/>
        <v>0</v>
      </c>
      <c r="S33" s="68">
        <f t="shared" si="24"/>
        <v>0</v>
      </c>
      <c r="T33" s="68">
        <f t="shared" si="24"/>
        <v>0</v>
      </c>
      <c r="U33" s="68">
        <f t="shared" si="24"/>
        <v>0</v>
      </c>
      <c r="V33" s="68">
        <f t="shared" si="24"/>
        <v>0</v>
      </c>
      <c r="W33" s="68">
        <f t="shared" si="24"/>
        <v>0</v>
      </c>
      <c r="X33" s="68">
        <f t="shared" si="24"/>
        <v>0</v>
      </c>
      <c r="Y33" s="68">
        <f t="shared" si="24"/>
        <v>0</v>
      </c>
      <c r="Z33" s="68">
        <f t="shared" si="24"/>
        <v>0</v>
      </c>
      <c r="AA33" s="68">
        <f t="shared" si="24"/>
        <v>0</v>
      </c>
      <c r="AB33" s="68">
        <f t="shared" si="24"/>
        <v>0</v>
      </c>
      <c r="AC33" s="68">
        <f t="shared" si="24"/>
        <v>0</v>
      </c>
      <c r="AD33" s="68">
        <f t="shared" si="24"/>
        <v>0</v>
      </c>
      <c r="AE33" s="68">
        <f t="shared" si="24"/>
        <v>0</v>
      </c>
      <c r="AF33" s="68">
        <f t="shared" si="24"/>
        <v>0</v>
      </c>
      <c r="AG33" s="68">
        <f t="shared" si="24"/>
        <v>0</v>
      </c>
      <c r="AH33" s="68">
        <f t="shared" si="24"/>
        <v>0</v>
      </c>
      <c r="AI33" s="68">
        <f t="shared" si="24"/>
        <v>0</v>
      </c>
      <c r="AJ33" s="68">
        <f t="shared" si="24"/>
        <v>0</v>
      </c>
      <c r="AK33" s="68">
        <f t="shared" si="24"/>
        <v>0</v>
      </c>
      <c r="AL33" s="68">
        <f t="shared" si="24"/>
        <v>0</v>
      </c>
      <c r="AM33" s="68">
        <f t="shared" si="24"/>
        <v>0</v>
      </c>
      <c r="AN33" s="68">
        <f t="shared" si="24"/>
        <v>0</v>
      </c>
      <c r="AO33" s="68">
        <f t="shared" si="24"/>
        <v>0</v>
      </c>
      <c r="AP33" s="68">
        <f t="shared" si="24"/>
        <v>0</v>
      </c>
      <c r="AQ33" s="68">
        <f t="shared" si="24"/>
        <v>0</v>
      </c>
      <c r="AR33" s="68">
        <f t="shared" si="24"/>
        <v>0</v>
      </c>
      <c r="AS33" s="68">
        <f t="shared" si="24"/>
        <v>0</v>
      </c>
      <c r="AT33" s="68">
        <f t="shared" si="24"/>
        <v>0</v>
      </c>
      <c r="AU33" s="68">
        <f t="shared" si="24"/>
        <v>0</v>
      </c>
      <c r="AV33" s="68">
        <f t="shared" si="24"/>
        <v>0</v>
      </c>
      <c r="AW33" s="68">
        <f t="shared" si="24"/>
        <v>0</v>
      </c>
      <c r="AX33" s="68">
        <f t="shared" si="24"/>
        <v>0</v>
      </c>
      <c r="AY33" s="68">
        <f t="shared" si="24"/>
        <v>0</v>
      </c>
      <c r="AZ33" s="68">
        <f t="shared" si="24"/>
        <v>0</v>
      </c>
      <c r="BA33" s="68">
        <f t="shared" si="24"/>
        <v>0</v>
      </c>
      <c r="BB33" s="68">
        <f t="shared" si="24"/>
        <v>0</v>
      </c>
      <c r="BC33" s="68">
        <f t="shared" si="24"/>
        <v>0</v>
      </c>
      <c r="BD33" s="68">
        <f t="shared" si="24"/>
        <v>0</v>
      </c>
      <c r="BE33" s="68">
        <f t="shared" si="24"/>
        <v>0</v>
      </c>
      <c r="BF33" s="68">
        <f t="shared" si="24"/>
        <v>0</v>
      </c>
      <c r="BG33" s="68">
        <f t="shared" si="24"/>
        <v>0</v>
      </c>
      <c r="BH33" s="68">
        <f t="shared" si="24"/>
        <v>0</v>
      </c>
      <c r="BI33" s="68">
        <f t="shared" si="24"/>
        <v>0</v>
      </c>
      <c r="BJ33" s="68">
        <f t="shared" si="24"/>
        <v>0</v>
      </c>
      <c r="BK33" s="68">
        <f t="shared" si="24"/>
        <v>0</v>
      </c>
      <c r="BL33" s="68">
        <f t="shared" si="24"/>
        <v>0</v>
      </c>
      <c r="BM33" s="68">
        <f t="shared" si="24"/>
        <v>0</v>
      </c>
      <c r="BN33" s="2"/>
      <c r="BO33" s="2"/>
    </row>
    <row r="34">
      <c r="A34" s="2"/>
      <c r="B34" s="73" t="s">
        <v>50</v>
      </c>
      <c r="C34" s="74" t="s">
        <v>51</v>
      </c>
      <c r="D34" s="2"/>
      <c r="E34" s="20" t="s">
        <v>23</v>
      </c>
      <c r="F34" s="68">
        <f t="shared" ref="F34:BM34" si="25">F21/((1+$C$47/12)^(F$14-1))</f>
        <v>-1500</v>
      </c>
      <c r="G34" s="68">
        <f t="shared" si="25"/>
        <v>0</v>
      </c>
      <c r="H34" s="68">
        <f t="shared" si="25"/>
        <v>0</v>
      </c>
      <c r="I34" s="68">
        <f t="shared" si="25"/>
        <v>0</v>
      </c>
      <c r="J34" s="68">
        <f t="shared" si="25"/>
        <v>0</v>
      </c>
      <c r="K34" s="68">
        <f t="shared" si="25"/>
        <v>0</v>
      </c>
      <c r="L34" s="68">
        <f t="shared" si="25"/>
        <v>0</v>
      </c>
      <c r="M34" s="68">
        <f t="shared" si="25"/>
        <v>0</v>
      </c>
      <c r="N34" s="68">
        <f t="shared" si="25"/>
        <v>0</v>
      </c>
      <c r="O34" s="68">
        <f t="shared" si="25"/>
        <v>0</v>
      </c>
      <c r="P34" s="68">
        <f t="shared" si="25"/>
        <v>0</v>
      </c>
      <c r="Q34" s="68">
        <f t="shared" si="25"/>
        <v>0</v>
      </c>
      <c r="R34" s="68">
        <f t="shared" si="25"/>
        <v>0</v>
      </c>
      <c r="S34" s="68">
        <f t="shared" si="25"/>
        <v>0</v>
      </c>
      <c r="T34" s="68">
        <f t="shared" si="25"/>
        <v>0</v>
      </c>
      <c r="U34" s="68">
        <f t="shared" si="25"/>
        <v>0</v>
      </c>
      <c r="V34" s="68">
        <f t="shared" si="25"/>
        <v>0</v>
      </c>
      <c r="W34" s="68">
        <f t="shared" si="25"/>
        <v>0</v>
      </c>
      <c r="X34" s="68">
        <f t="shared" si="25"/>
        <v>0</v>
      </c>
      <c r="Y34" s="68">
        <f t="shared" si="25"/>
        <v>0</v>
      </c>
      <c r="Z34" s="68">
        <f t="shared" si="25"/>
        <v>0</v>
      </c>
      <c r="AA34" s="68">
        <f t="shared" si="25"/>
        <v>0</v>
      </c>
      <c r="AB34" s="68">
        <f t="shared" si="25"/>
        <v>0</v>
      </c>
      <c r="AC34" s="68">
        <f t="shared" si="25"/>
        <v>0</v>
      </c>
      <c r="AD34" s="68">
        <f t="shared" si="25"/>
        <v>0</v>
      </c>
      <c r="AE34" s="68">
        <f t="shared" si="25"/>
        <v>0</v>
      </c>
      <c r="AF34" s="68">
        <f t="shared" si="25"/>
        <v>0</v>
      </c>
      <c r="AG34" s="68">
        <f t="shared" si="25"/>
        <v>0</v>
      </c>
      <c r="AH34" s="68">
        <f t="shared" si="25"/>
        <v>0</v>
      </c>
      <c r="AI34" s="68">
        <f t="shared" si="25"/>
        <v>0</v>
      </c>
      <c r="AJ34" s="68">
        <f t="shared" si="25"/>
        <v>0</v>
      </c>
      <c r="AK34" s="68">
        <f t="shared" si="25"/>
        <v>0</v>
      </c>
      <c r="AL34" s="68">
        <f t="shared" si="25"/>
        <v>0</v>
      </c>
      <c r="AM34" s="68">
        <f t="shared" si="25"/>
        <v>0</v>
      </c>
      <c r="AN34" s="68">
        <f t="shared" si="25"/>
        <v>0</v>
      </c>
      <c r="AO34" s="68">
        <f t="shared" si="25"/>
        <v>0</v>
      </c>
      <c r="AP34" s="68">
        <f t="shared" si="25"/>
        <v>0</v>
      </c>
      <c r="AQ34" s="68">
        <f t="shared" si="25"/>
        <v>0</v>
      </c>
      <c r="AR34" s="68">
        <f t="shared" si="25"/>
        <v>0</v>
      </c>
      <c r="AS34" s="68">
        <f t="shared" si="25"/>
        <v>0</v>
      </c>
      <c r="AT34" s="68">
        <f t="shared" si="25"/>
        <v>0</v>
      </c>
      <c r="AU34" s="68">
        <f t="shared" si="25"/>
        <v>0</v>
      </c>
      <c r="AV34" s="68">
        <f t="shared" si="25"/>
        <v>0</v>
      </c>
      <c r="AW34" s="68">
        <f t="shared" si="25"/>
        <v>0</v>
      </c>
      <c r="AX34" s="68">
        <f t="shared" si="25"/>
        <v>0</v>
      </c>
      <c r="AY34" s="68">
        <f t="shared" si="25"/>
        <v>0</v>
      </c>
      <c r="AZ34" s="68">
        <f t="shared" si="25"/>
        <v>0</v>
      </c>
      <c r="BA34" s="68">
        <f t="shared" si="25"/>
        <v>0</v>
      </c>
      <c r="BB34" s="68">
        <f t="shared" si="25"/>
        <v>0</v>
      </c>
      <c r="BC34" s="68">
        <f t="shared" si="25"/>
        <v>0</v>
      </c>
      <c r="BD34" s="68">
        <f t="shared" si="25"/>
        <v>0</v>
      </c>
      <c r="BE34" s="68">
        <f t="shared" si="25"/>
        <v>0</v>
      </c>
      <c r="BF34" s="68">
        <f t="shared" si="25"/>
        <v>0</v>
      </c>
      <c r="BG34" s="68">
        <f t="shared" si="25"/>
        <v>0</v>
      </c>
      <c r="BH34" s="68">
        <f t="shared" si="25"/>
        <v>0</v>
      </c>
      <c r="BI34" s="68">
        <f t="shared" si="25"/>
        <v>0</v>
      </c>
      <c r="BJ34" s="68">
        <f t="shared" si="25"/>
        <v>0</v>
      </c>
      <c r="BK34" s="68">
        <f t="shared" si="25"/>
        <v>0</v>
      </c>
      <c r="BL34" s="68">
        <f t="shared" si="25"/>
        <v>0</v>
      </c>
      <c r="BM34" s="68">
        <f t="shared" si="25"/>
        <v>0</v>
      </c>
      <c r="BN34" s="2"/>
      <c r="BO34" s="2"/>
    </row>
    <row r="35">
      <c r="A35" s="2"/>
      <c r="B35" s="75">
        <v>40.0</v>
      </c>
      <c r="C35" s="76">
        <v>2500.0</v>
      </c>
      <c r="D35" s="2"/>
      <c r="E35" s="14" t="s">
        <v>37</v>
      </c>
      <c r="F35" s="68">
        <f t="shared" ref="F35:BM35" si="26">F22/((1+$C$47/12)^(F$14-1))</f>
        <v>-820.7013617</v>
      </c>
      <c r="G35" s="68">
        <f t="shared" si="26"/>
        <v>-817.9747791</v>
      </c>
      <c r="H35" s="68">
        <f t="shared" si="26"/>
        <v>-815.257255</v>
      </c>
      <c r="I35" s="68">
        <f t="shared" si="26"/>
        <v>-812.5487591</v>
      </c>
      <c r="J35" s="68">
        <f t="shared" si="26"/>
        <v>-809.8492616</v>
      </c>
      <c r="K35" s="68">
        <f t="shared" si="26"/>
        <v>-807.1587324</v>
      </c>
      <c r="L35" s="68">
        <f t="shared" si="26"/>
        <v>-804.477142</v>
      </c>
      <c r="M35" s="68">
        <f t="shared" si="26"/>
        <v>-801.8044604</v>
      </c>
      <c r="N35" s="68">
        <f t="shared" si="26"/>
        <v>-799.1406582</v>
      </c>
      <c r="O35" s="68">
        <f t="shared" si="26"/>
        <v>-796.4857059</v>
      </c>
      <c r="P35" s="68">
        <f t="shared" si="26"/>
        <v>-793.839574</v>
      </c>
      <c r="Q35" s="68">
        <f t="shared" si="26"/>
        <v>-791.2022332</v>
      </c>
      <c r="R35" s="68">
        <f t="shared" si="26"/>
        <v>-788.5736543</v>
      </c>
      <c r="S35" s="68">
        <f t="shared" si="26"/>
        <v>-785.9538083</v>
      </c>
      <c r="T35" s="68">
        <f t="shared" si="26"/>
        <v>-783.3426661</v>
      </c>
      <c r="U35" s="68">
        <f t="shared" si="26"/>
        <v>-780.7401988</v>
      </c>
      <c r="V35" s="68">
        <f t="shared" si="26"/>
        <v>-778.1463775</v>
      </c>
      <c r="W35" s="68">
        <f t="shared" si="26"/>
        <v>-775.5611736</v>
      </c>
      <c r="X35" s="68">
        <f t="shared" si="26"/>
        <v>-772.9845584</v>
      </c>
      <c r="Y35" s="68">
        <f t="shared" si="26"/>
        <v>-770.4165034</v>
      </c>
      <c r="Z35" s="68">
        <f t="shared" si="26"/>
        <v>-767.8569801</v>
      </c>
      <c r="AA35" s="68">
        <f t="shared" si="26"/>
        <v>-765.3059603</v>
      </c>
      <c r="AB35" s="68">
        <f t="shared" si="26"/>
        <v>-762.7634155</v>
      </c>
      <c r="AC35" s="68">
        <f t="shared" si="26"/>
        <v>-760.2293178</v>
      </c>
      <c r="AD35" s="68">
        <f t="shared" si="26"/>
        <v>-757.703639</v>
      </c>
      <c r="AE35" s="68">
        <f t="shared" si="26"/>
        <v>-755.1863512</v>
      </c>
      <c r="AF35" s="68">
        <f t="shared" si="26"/>
        <v>-752.6774264</v>
      </c>
      <c r="AG35" s="68">
        <f t="shared" si="26"/>
        <v>-750.176837</v>
      </c>
      <c r="AH35" s="68">
        <f t="shared" si="26"/>
        <v>-747.6845551</v>
      </c>
      <c r="AI35" s="68">
        <f t="shared" si="26"/>
        <v>-745.2005533</v>
      </c>
      <c r="AJ35" s="68">
        <f t="shared" si="26"/>
        <v>-742.7248039</v>
      </c>
      <c r="AK35" s="68">
        <f t="shared" si="26"/>
        <v>-740.2572797</v>
      </c>
      <c r="AL35" s="68">
        <f t="shared" si="26"/>
        <v>-737.7979532</v>
      </c>
      <c r="AM35" s="68">
        <f t="shared" si="26"/>
        <v>-735.3467972</v>
      </c>
      <c r="AN35" s="68">
        <f t="shared" si="26"/>
        <v>-732.9037845</v>
      </c>
      <c r="AO35" s="68">
        <f t="shared" si="26"/>
        <v>-730.4688883</v>
      </c>
      <c r="AP35" s="68">
        <f t="shared" si="26"/>
        <v>-728.0420813</v>
      </c>
      <c r="AQ35" s="68">
        <f t="shared" si="26"/>
        <v>-725.6233369</v>
      </c>
      <c r="AR35" s="68">
        <f t="shared" si="26"/>
        <v>-723.2126281</v>
      </c>
      <c r="AS35" s="68">
        <f t="shared" si="26"/>
        <v>-720.8099283</v>
      </c>
      <c r="AT35" s="68">
        <f t="shared" si="26"/>
        <v>0</v>
      </c>
      <c r="AU35" s="68">
        <f t="shared" si="26"/>
        <v>0</v>
      </c>
      <c r="AV35" s="68">
        <f t="shared" si="26"/>
        <v>0</v>
      </c>
      <c r="AW35" s="68">
        <f t="shared" si="26"/>
        <v>0</v>
      </c>
      <c r="AX35" s="68">
        <f t="shared" si="26"/>
        <v>0</v>
      </c>
      <c r="AY35" s="68">
        <f t="shared" si="26"/>
        <v>0</v>
      </c>
      <c r="AZ35" s="68">
        <f t="shared" si="26"/>
        <v>0</v>
      </c>
      <c r="BA35" s="68">
        <f t="shared" si="26"/>
        <v>0</v>
      </c>
      <c r="BB35" s="68">
        <f t="shared" si="26"/>
        <v>0</v>
      </c>
      <c r="BC35" s="68">
        <f t="shared" si="26"/>
        <v>0</v>
      </c>
      <c r="BD35" s="68">
        <f t="shared" si="26"/>
        <v>0</v>
      </c>
      <c r="BE35" s="68">
        <f t="shared" si="26"/>
        <v>0</v>
      </c>
      <c r="BF35" s="68">
        <f t="shared" si="26"/>
        <v>0</v>
      </c>
      <c r="BG35" s="68">
        <f t="shared" si="26"/>
        <v>0</v>
      </c>
      <c r="BH35" s="68">
        <f t="shared" si="26"/>
        <v>0</v>
      </c>
      <c r="BI35" s="68">
        <f t="shared" si="26"/>
        <v>0</v>
      </c>
      <c r="BJ35" s="68">
        <f t="shared" si="26"/>
        <v>0</v>
      </c>
      <c r="BK35" s="68">
        <f t="shared" si="26"/>
        <v>0</v>
      </c>
      <c r="BL35" s="68">
        <f t="shared" si="26"/>
        <v>0</v>
      </c>
      <c r="BM35" s="68">
        <f t="shared" si="26"/>
        <v>0</v>
      </c>
      <c r="BN35" s="2"/>
      <c r="BO35" s="2"/>
    </row>
    <row r="36">
      <c r="A36" s="2"/>
      <c r="B36" s="75"/>
      <c r="C36" s="76"/>
      <c r="D36" s="2"/>
      <c r="E36" s="14" t="s">
        <v>39</v>
      </c>
      <c r="F36" s="68">
        <f t="shared" ref="F36:BM36" si="27">F23/((1+$C$47/12)^(F$14-1))</f>
        <v>0</v>
      </c>
      <c r="G36" s="68">
        <f t="shared" si="27"/>
        <v>0</v>
      </c>
      <c r="H36" s="68">
        <f t="shared" si="27"/>
        <v>0</v>
      </c>
      <c r="I36" s="68">
        <f t="shared" si="27"/>
        <v>0</v>
      </c>
      <c r="J36" s="68">
        <f t="shared" si="27"/>
        <v>0</v>
      </c>
      <c r="K36" s="68">
        <f t="shared" si="27"/>
        <v>0</v>
      </c>
      <c r="L36" s="68">
        <f t="shared" si="27"/>
        <v>0</v>
      </c>
      <c r="M36" s="68">
        <f t="shared" si="27"/>
        <v>0</v>
      </c>
      <c r="N36" s="68">
        <f t="shared" si="27"/>
        <v>0</v>
      </c>
      <c r="O36" s="68">
        <f t="shared" si="27"/>
        <v>0</v>
      </c>
      <c r="P36" s="68">
        <f t="shared" si="27"/>
        <v>0</v>
      </c>
      <c r="Q36" s="68">
        <f t="shared" si="27"/>
        <v>0</v>
      </c>
      <c r="R36" s="68">
        <f t="shared" si="27"/>
        <v>0</v>
      </c>
      <c r="S36" s="68">
        <f t="shared" si="27"/>
        <v>0</v>
      </c>
      <c r="T36" s="68">
        <f t="shared" si="27"/>
        <v>0</v>
      </c>
      <c r="U36" s="68">
        <f t="shared" si="27"/>
        <v>0</v>
      </c>
      <c r="V36" s="68">
        <f t="shared" si="27"/>
        <v>0</v>
      </c>
      <c r="W36" s="68">
        <f t="shared" si="27"/>
        <v>0</v>
      </c>
      <c r="X36" s="68">
        <f t="shared" si="27"/>
        <v>0</v>
      </c>
      <c r="Y36" s="68">
        <f t="shared" si="27"/>
        <v>0</v>
      </c>
      <c r="Z36" s="68">
        <f t="shared" si="27"/>
        <v>0</v>
      </c>
      <c r="AA36" s="68">
        <f t="shared" si="27"/>
        <v>0</v>
      </c>
      <c r="AB36" s="68">
        <f t="shared" si="27"/>
        <v>0</v>
      </c>
      <c r="AC36" s="68">
        <f t="shared" si="27"/>
        <v>0</v>
      </c>
      <c r="AD36" s="68">
        <f t="shared" si="27"/>
        <v>0</v>
      </c>
      <c r="AE36" s="68">
        <f t="shared" si="27"/>
        <v>0</v>
      </c>
      <c r="AF36" s="68">
        <f t="shared" si="27"/>
        <v>0</v>
      </c>
      <c r="AG36" s="68">
        <f t="shared" si="27"/>
        <v>0</v>
      </c>
      <c r="AH36" s="68">
        <f t="shared" si="27"/>
        <v>0</v>
      </c>
      <c r="AI36" s="68">
        <f t="shared" si="27"/>
        <v>0</v>
      </c>
      <c r="AJ36" s="68">
        <f t="shared" si="27"/>
        <v>0</v>
      </c>
      <c r="AK36" s="68">
        <f t="shared" si="27"/>
        <v>0</v>
      </c>
      <c r="AL36" s="68">
        <f t="shared" si="27"/>
        <v>0</v>
      </c>
      <c r="AM36" s="68">
        <f t="shared" si="27"/>
        <v>0</v>
      </c>
      <c r="AN36" s="68">
        <f t="shared" si="27"/>
        <v>0</v>
      </c>
      <c r="AO36" s="68">
        <f t="shared" si="27"/>
        <v>0</v>
      </c>
      <c r="AP36" s="68">
        <f t="shared" si="27"/>
        <v>0</v>
      </c>
      <c r="AQ36" s="68">
        <f t="shared" si="27"/>
        <v>0</v>
      </c>
      <c r="AR36" s="68">
        <f t="shared" si="27"/>
        <v>0</v>
      </c>
      <c r="AS36" s="68">
        <f t="shared" si="27"/>
        <v>0</v>
      </c>
      <c r="AT36" s="68">
        <f t="shared" si="27"/>
        <v>0</v>
      </c>
      <c r="AU36" s="68">
        <f t="shared" si="27"/>
        <v>0</v>
      </c>
      <c r="AV36" s="68">
        <f t="shared" si="27"/>
        <v>0</v>
      </c>
      <c r="AW36" s="68">
        <f t="shared" si="27"/>
        <v>0</v>
      </c>
      <c r="AX36" s="68">
        <f t="shared" si="27"/>
        <v>0</v>
      </c>
      <c r="AY36" s="68">
        <f t="shared" si="27"/>
        <v>0</v>
      </c>
      <c r="AZ36" s="68">
        <f t="shared" si="27"/>
        <v>0</v>
      </c>
      <c r="BA36" s="68">
        <f t="shared" si="27"/>
        <v>0</v>
      </c>
      <c r="BB36" s="68">
        <f t="shared" si="27"/>
        <v>0</v>
      </c>
      <c r="BC36" s="68">
        <f t="shared" si="27"/>
        <v>0</v>
      </c>
      <c r="BD36" s="68">
        <f t="shared" si="27"/>
        <v>0</v>
      </c>
      <c r="BE36" s="68">
        <f t="shared" si="27"/>
        <v>0</v>
      </c>
      <c r="BF36" s="68">
        <f t="shared" si="27"/>
        <v>0</v>
      </c>
      <c r="BG36" s="68">
        <f t="shared" si="27"/>
        <v>0</v>
      </c>
      <c r="BH36" s="68">
        <f t="shared" si="27"/>
        <v>14230.09591</v>
      </c>
      <c r="BI36" s="68">
        <f t="shared" si="27"/>
        <v>0</v>
      </c>
      <c r="BJ36" s="68">
        <f t="shared" si="27"/>
        <v>0</v>
      </c>
      <c r="BK36" s="68">
        <f t="shared" si="27"/>
        <v>0</v>
      </c>
      <c r="BL36" s="68">
        <f t="shared" si="27"/>
        <v>0</v>
      </c>
      <c r="BM36" s="68">
        <f t="shared" si="27"/>
        <v>0</v>
      </c>
      <c r="BN36" s="2"/>
      <c r="BO36" s="2"/>
    </row>
    <row r="37">
      <c r="A37" s="2"/>
      <c r="B37" s="75"/>
      <c r="C37" s="76"/>
      <c r="D37" s="2"/>
      <c r="E37" s="77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2"/>
      <c r="BO37" s="2"/>
    </row>
    <row r="38">
      <c r="A38" s="2"/>
      <c r="B38" s="75"/>
      <c r="C38" s="76"/>
      <c r="D38" s="2"/>
      <c r="E38" s="33" t="s">
        <v>42</v>
      </c>
      <c r="F38" s="78">
        <f t="shared" ref="F38:BM38" si="28">F25/((1+$C$47/12)^(F$14-1))</f>
        <v>-1137.138454</v>
      </c>
      <c r="G38" s="78">
        <f t="shared" si="28"/>
        <v>361.4619734</v>
      </c>
      <c r="H38" s="78">
        <f t="shared" si="28"/>
        <v>360.0654045</v>
      </c>
      <c r="I38" s="78">
        <f t="shared" si="28"/>
        <v>358.671815</v>
      </c>
      <c r="J38" s="78">
        <f t="shared" si="28"/>
        <v>357.2811812</v>
      </c>
      <c r="K38" s="78">
        <f t="shared" si="28"/>
        <v>355.8934789</v>
      </c>
      <c r="L38" s="78">
        <f t="shared" si="28"/>
        <v>354.5086841</v>
      </c>
      <c r="M38" s="78">
        <f t="shared" si="28"/>
        <v>353.1267726</v>
      </c>
      <c r="N38" s="78">
        <f t="shared" si="28"/>
        <v>351.7477204</v>
      </c>
      <c r="O38" s="78">
        <f t="shared" si="28"/>
        <v>350.3715032</v>
      </c>
      <c r="P38" s="78">
        <f t="shared" si="28"/>
        <v>348.9980969</v>
      </c>
      <c r="Q38" s="78">
        <f t="shared" si="28"/>
        <v>347.627477</v>
      </c>
      <c r="R38" s="78">
        <f t="shared" si="28"/>
        <v>346.2596194</v>
      </c>
      <c r="S38" s="78">
        <f t="shared" si="28"/>
        <v>344.8944996</v>
      </c>
      <c r="T38" s="78">
        <f t="shared" si="28"/>
        <v>343.5320932</v>
      </c>
      <c r="U38" s="78">
        <f t="shared" si="28"/>
        <v>342.1723757</v>
      </c>
      <c r="V38" s="78">
        <f t="shared" si="28"/>
        <v>340.8153226</v>
      </c>
      <c r="W38" s="78">
        <f t="shared" si="28"/>
        <v>339.4609094</v>
      </c>
      <c r="X38" s="78">
        <f t="shared" si="28"/>
        <v>338.1091114</v>
      </c>
      <c r="Y38" s="78">
        <f t="shared" si="28"/>
        <v>336.7599039</v>
      </c>
      <c r="Z38" s="78">
        <f t="shared" si="28"/>
        <v>335.4132622</v>
      </c>
      <c r="AA38" s="78">
        <f t="shared" si="28"/>
        <v>334.0691616</v>
      </c>
      <c r="AB38" s="78">
        <f t="shared" si="28"/>
        <v>332.7275771</v>
      </c>
      <c r="AC38" s="78">
        <f t="shared" si="28"/>
        <v>331.388484</v>
      </c>
      <c r="AD38" s="78">
        <f t="shared" si="28"/>
        <v>330.0518572</v>
      </c>
      <c r="AE38" s="78">
        <f t="shared" si="28"/>
        <v>328.7176717</v>
      </c>
      <c r="AF38" s="78">
        <f t="shared" si="28"/>
        <v>327.3859025</v>
      </c>
      <c r="AG38" s="78">
        <f t="shared" si="28"/>
        <v>326.0565244</v>
      </c>
      <c r="AH38" s="78">
        <f t="shared" si="28"/>
        <v>324.7295122</v>
      </c>
      <c r="AI38" s="78">
        <f t="shared" si="28"/>
        <v>323.4048407</v>
      </c>
      <c r="AJ38" s="78">
        <f t="shared" si="28"/>
        <v>322.0824845</v>
      </c>
      <c r="AK38" s="78">
        <f t="shared" si="28"/>
        <v>320.7624183</v>
      </c>
      <c r="AL38" s="78">
        <f t="shared" si="28"/>
        <v>319.4446167</v>
      </c>
      <c r="AM38" s="78">
        <f t="shared" si="28"/>
        <v>318.129054</v>
      </c>
      <c r="AN38" s="78">
        <f t="shared" si="28"/>
        <v>316.8157047</v>
      </c>
      <c r="AO38" s="78">
        <f t="shared" si="28"/>
        <v>315.5045432</v>
      </c>
      <c r="AP38" s="78">
        <f t="shared" si="28"/>
        <v>314.1955438</v>
      </c>
      <c r="AQ38" s="78">
        <f t="shared" si="28"/>
        <v>312.8886806</v>
      </c>
      <c r="AR38" s="78">
        <f t="shared" si="28"/>
        <v>311.5839277</v>
      </c>
      <c r="AS38" s="78">
        <f t="shared" si="28"/>
        <v>-1885.43195</v>
      </c>
      <c r="AT38" s="78">
        <f t="shared" si="28"/>
        <v>1027.39586</v>
      </c>
      <c r="AU38" s="78">
        <f t="shared" si="28"/>
        <v>1023.710521</v>
      </c>
      <c r="AV38" s="78">
        <f t="shared" si="28"/>
        <v>1020.035118</v>
      </c>
      <c r="AW38" s="78">
        <f t="shared" si="28"/>
        <v>1016.369597</v>
      </c>
      <c r="AX38" s="78">
        <f t="shared" si="28"/>
        <v>1012.713907</v>
      </c>
      <c r="AY38" s="78">
        <f t="shared" si="28"/>
        <v>1009.067995</v>
      </c>
      <c r="AZ38" s="78">
        <f t="shared" si="28"/>
        <v>1005.431807</v>
      </c>
      <c r="BA38" s="78">
        <f t="shared" si="28"/>
        <v>1001.805293</v>
      </c>
      <c r="BB38" s="78">
        <f t="shared" si="28"/>
        <v>998.1883991</v>
      </c>
      <c r="BC38" s="78">
        <f t="shared" si="28"/>
        <v>994.5810726</v>
      </c>
      <c r="BD38" s="78">
        <f t="shared" si="28"/>
        <v>990.9832611</v>
      </c>
      <c r="BE38" s="78">
        <f t="shared" si="28"/>
        <v>987.3949121</v>
      </c>
      <c r="BF38" s="78">
        <f t="shared" si="28"/>
        <v>983.8159731</v>
      </c>
      <c r="BG38" s="78">
        <f t="shared" si="28"/>
        <v>980.2463914</v>
      </c>
      <c r="BH38" s="78">
        <f t="shared" si="28"/>
        <v>15206.78202</v>
      </c>
      <c r="BI38" s="78">
        <f t="shared" si="28"/>
        <v>0</v>
      </c>
      <c r="BJ38" s="78">
        <f t="shared" si="28"/>
        <v>0</v>
      </c>
      <c r="BK38" s="78">
        <f t="shared" si="28"/>
        <v>0</v>
      </c>
      <c r="BL38" s="78">
        <f t="shared" si="28"/>
        <v>0</v>
      </c>
      <c r="BM38" s="78">
        <f t="shared" si="28"/>
        <v>0</v>
      </c>
      <c r="BN38" s="2"/>
      <c r="BO38" s="2"/>
    </row>
    <row r="39">
      <c r="A39" s="2"/>
      <c r="B39" s="75"/>
      <c r="C39" s="76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>
      <c r="A40" s="2"/>
      <c r="B40" s="75"/>
      <c r="C40" s="76"/>
      <c r="D40" s="2"/>
      <c r="E40" s="40" t="s">
        <v>52</v>
      </c>
      <c r="F40" s="79">
        <v>1.0</v>
      </c>
      <c r="G40" s="4">
        <v>2.0</v>
      </c>
      <c r="H40" s="4">
        <v>3.0</v>
      </c>
      <c r="I40" s="4">
        <v>4.0</v>
      </c>
      <c r="J40" s="4">
        <v>5.0</v>
      </c>
      <c r="O40" s="3"/>
      <c r="P40" s="3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>
      <c r="A41" s="2"/>
      <c r="B41" s="75"/>
      <c r="C41" s="76"/>
      <c r="D41" s="2"/>
      <c r="E41" s="46" t="s">
        <v>26</v>
      </c>
      <c r="F41" s="80">
        <f t="shared" ref="F41:J41" si="29">sumifs($F28:$BM28,$F$27:$BM$27,"&lt;="&amp;F$40*12,$F$27:$BM$27,"&gt;"&amp;F$40*12-12)</f>
        <v>21209.65393</v>
      </c>
      <c r="G41" s="80">
        <f t="shared" si="29"/>
        <v>20379.36707</v>
      </c>
      <c r="H41" s="80">
        <f t="shared" si="29"/>
        <v>19581.58316</v>
      </c>
      <c r="I41" s="80">
        <f t="shared" si="29"/>
        <v>18815.02981</v>
      </c>
      <c r="J41" s="80">
        <f t="shared" si="29"/>
        <v>10633.41783</v>
      </c>
      <c r="O41" s="3"/>
      <c r="P41" s="3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>
      <c r="A42" s="2"/>
      <c r="B42" s="75"/>
      <c r="C42" s="76"/>
      <c r="D42" s="2"/>
      <c r="E42" s="20" t="s">
        <v>53</v>
      </c>
      <c r="F42" s="50">
        <f t="shared" ref="F42:J42" si="30">sumifs($F29:$BM29,$F$27:$BM$27,"&lt;="&amp;F$40*12,$F$27:$BM$27,"&gt;"&amp;F$40*12-12)</f>
        <v>-206.7137097</v>
      </c>
      <c r="G42" s="50">
        <f t="shared" si="30"/>
        <v>-228.7677791</v>
      </c>
      <c r="H42" s="50">
        <f t="shared" si="30"/>
        <v>-253.1747741</v>
      </c>
      <c r="I42" s="50">
        <f t="shared" si="30"/>
        <v>-280.1857259</v>
      </c>
      <c r="J42" s="50">
        <f t="shared" si="30"/>
        <v>-177.0490962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2"/>
      <c r="BO42" s="2"/>
    </row>
    <row r="43">
      <c r="A43" s="2"/>
      <c r="B43" s="81"/>
      <c r="C43" s="82"/>
      <c r="D43" s="2"/>
      <c r="E43" s="70" t="s">
        <v>30</v>
      </c>
      <c r="F43" s="50">
        <f t="shared" ref="F43:J43" si="31">sumifs($F30:$BM30,$F$27:$BM$27,"&lt;="&amp;F$40*12,$F$27:$BM$27,"&gt;"&amp;F$40*12-12)</f>
        <v>0</v>
      </c>
      <c r="G43" s="50">
        <f t="shared" si="31"/>
        <v>0</v>
      </c>
      <c r="H43" s="50">
        <f t="shared" si="31"/>
        <v>0</v>
      </c>
      <c r="I43" s="50">
        <f t="shared" si="31"/>
        <v>-2195.713209</v>
      </c>
      <c r="J43" s="50">
        <f t="shared" si="31"/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2"/>
      <c r="BO43" s="2"/>
    </row>
    <row r="44">
      <c r="A44" s="2"/>
      <c r="B44" s="3"/>
      <c r="C44" s="3"/>
      <c r="D44" s="2"/>
      <c r="E44" s="14" t="s">
        <v>32</v>
      </c>
      <c r="F44" s="50">
        <f t="shared" ref="F44:J44" si="32">sumifs($F31:$BM31,$F$27:$BM$27,"&lt;="&amp;F$40*12,$F$27:$BM$27,"&gt;"&amp;F$40*12-12)</f>
        <v>-2356.628214</v>
      </c>
      <c r="G44" s="50">
        <f t="shared" si="32"/>
        <v>-2264.374119</v>
      </c>
      <c r="H44" s="50">
        <f t="shared" si="32"/>
        <v>-2175.731462</v>
      </c>
      <c r="I44" s="50">
        <f t="shared" si="32"/>
        <v>-2090.558868</v>
      </c>
      <c r="J44" s="50">
        <f t="shared" si="32"/>
        <v>-1181.49087</v>
      </c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>
      <c r="A45" s="2"/>
      <c r="B45" s="73" t="s">
        <v>54</v>
      </c>
      <c r="C45" s="83"/>
      <c r="D45" s="2"/>
      <c r="E45" s="14" t="s">
        <v>55</v>
      </c>
      <c r="F45" s="50">
        <f t="shared" ref="F45:J45" si="33">sumifs($F32:$BM32,$F$27:$BM$27,"&lt;="&amp;F$40*12,$F$27:$BM$27,"&gt;"&amp;F$40*12-12)</f>
        <v>-4713.256428</v>
      </c>
      <c r="G45" s="50">
        <f t="shared" si="33"/>
        <v>-4528.748238</v>
      </c>
      <c r="H45" s="50">
        <f t="shared" si="33"/>
        <v>-4351.462924</v>
      </c>
      <c r="I45" s="50">
        <f t="shared" si="33"/>
        <v>-4181.117737</v>
      </c>
      <c r="J45" s="50">
        <f t="shared" si="33"/>
        <v>-2362.98174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2"/>
      <c r="BO45" s="2"/>
    </row>
    <row r="46">
      <c r="A46" s="2"/>
      <c r="B46" s="29" t="s">
        <v>56</v>
      </c>
      <c r="C46" s="84">
        <v>0.0</v>
      </c>
      <c r="D46" s="2"/>
      <c r="E46" s="14" t="s">
        <v>36</v>
      </c>
      <c r="F46" s="50">
        <f t="shared" ref="F46:J46" si="34">sumifs($F33:$BM33,$F$27:$BM$27,"&lt;="&amp;F$40*12,$F$27:$BM$27,"&gt;"&amp;F$40*12-12)</f>
        <v>0</v>
      </c>
      <c r="G46" s="50">
        <f t="shared" si="34"/>
        <v>0</v>
      </c>
      <c r="H46" s="50">
        <f t="shared" si="34"/>
        <v>0</v>
      </c>
      <c r="I46" s="50">
        <f t="shared" si="34"/>
        <v>0</v>
      </c>
      <c r="J46" s="50">
        <f t="shared" si="34"/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2"/>
      <c r="BO46" s="2"/>
    </row>
    <row r="47">
      <c r="A47" s="2"/>
      <c r="B47" s="14" t="s">
        <v>57</v>
      </c>
      <c r="C47" s="85">
        <v>0.04</v>
      </c>
      <c r="D47" s="2"/>
      <c r="E47" s="20" t="s">
        <v>23</v>
      </c>
      <c r="F47" s="50">
        <f t="shared" ref="F47:J47" si="35">sumifs($F34:$BM34,$F$27:$BM$27,"&lt;="&amp;F$40*12,$F$27:$BM$27,"&gt;"&amp;F$40*12-12)</f>
        <v>-1500</v>
      </c>
      <c r="G47" s="50">
        <f t="shared" si="35"/>
        <v>0</v>
      </c>
      <c r="H47" s="50">
        <f t="shared" si="35"/>
        <v>0</v>
      </c>
      <c r="I47" s="50">
        <f t="shared" si="35"/>
        <v>0</v>
      </c>
      <c r="J47" s="50">
        <f t="shared" si="35"/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2"/>
      <c r="BO47" s="2"/>
    </row>
    <row r="48">
      <c r="A48" s="2"/>
      <c r="B48" s="86" t="s">
        <v>58</v>
      </c>
      <c r="C48" s="87">
        <v>0.0</v>
      </c>
      <c r="D48" s="2"/>
      <c r="E48" s="14" t="s">
        <v>37</v>
      </c>
      <c r="F48" s="50">
        <f t="shared" ref="F48:J48" si="36">sumifs($F35:$BM35,$F$27:$BM$27,"&lt;="&amp;F$40*12,$F$27:$BM$27,"&gt;"&amp;F$40*12-12)</f>
        <v>-9670.439923</v>
      </c>
      <c r="G48" s="50">
        <f t="shared" si="36"/>
        <v>-9291.874614</v>
      </c>
      <c r="H48" s="50">
        <f t="shared" si="36"/>
        <v>-8928.128869</v>
      </c>
      <c r="I48" s="50">
        <f t="shared" si="36"/>
        <v>-2897.687975</v>
      </c>
      <c r="J48" s="50">
        <f t="shared" si="36"/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2"/>
      <c r="BO48" s="2"/>
    </row>
    <row r="49">
      <c r="A49" s="2"/>
      <c r="D49" s="2"/>
      <c r="E49" s="14" t="s">
        <v>39</v>
      </c>
      <c r="F49" s="50">
        <f t="shared" ref="F49:J49" si="37">sumifs($F36:$BM36,$F$27:$BM$27,"&lt;="&amp;F$40*12,$F$27:$BM$27,"&gt;"&amp;F$40*12-12)</f>
        <v>0</v>
      </c>
      <c r="G49" s="50">
        <f t="shared" si="37"/>
        <v>0</v>
      </c>
      <c r="H49" s="50">
        <f t="shared" si="37"/>
        <v>0</v>
      </c>
      <c r="I49" s="50">
        <f t="shared" si="37"/>
        <v>0</v>
      </c>
      <c r="J49" s="50">
        <f t="shared" si="37"/>
        <v>14230.09591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2"/>
      <c r="BO49" s="2"/>
    </row>
    <row r="50">
      <c r="A50" s="2"/>
      <c r="D50" s="2"/>
      <c r="E50" s="77"/>
      <c r="F50" s="50"/>
      <c r="G50" s="50"/>
      <c r="H50" s="50"/>
      <c r="I50" s="50"/>
      <c r="J50" s="5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2"/>
      <c r="BO50" s="2"/>
    </row>
    <row r="51">
      <c r="A51" s="2"/>
      <c r="B51" s="2"/>
      <c r="C51" s="2"/>
      <c r="D51" s="2"/>
      <c r="E51" s="33" t="s">
        <v>42</v>
      </c>
      <c r="F51" s="88">
        <f t="shared" ref="F51:J51" si="38">sumifs($F38:$BM38,$F$27:$BM$27,"&lt;="&amp;F$40*12,$F$27:$BM$27,"&gt;"&amp;F$40*12-12)</f>
        <v>2762.615653</v>
      </c>
      <c r="G51" s="88">
        <f t="shared" si="38"/>
        <v>4065.60232</v>
      </c>
      <c r="H51" s="88">
        <f t="shared" si="38"/>
        <v>3873.08513</v>
      </c>
      <c r="I51" s="88">
        <f t="shared" si="38"/>
        <v>7169.7663</v>
      </c>
      <c r="J51" s="88">
        <f t="shared" si="38"/>
        <v>21141.99203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>
      <c r="A53" s="2"/>
      <c r="B53" s="2"/>
      <c r="C53" s="2"/>
      <c r="D53" s="3"/>
      <c r="H53" s="73" t="s">
        <v>59</v>
      </c>
      <c r="I53" s="89"/>
      <c r="J53" s="90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>
      <c r="A54" s="2"/>
      <c r="B54" s="2"/>
      <c r="C54" s="2"/>
      <c r="D54" s="3"/>
      <c r="E54" s="5" t="s">
        <v>60</v>
      </c>
      <c r="F54" s="91"/>
      <c r="H54" s="92"/>
      <c r="I54" s="93" t="s">
        <v>61</v>
      </c>
      <c r="J54" s="94" t="s">
        <v>62</v>
      </c>
      <c r="K54" s="3"/>
      <c r="L54" s="3"/>
      <c r="O54" s="3"/>
      <c r="P54" s="95"/>
      <c r="Q54" s="95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>
      <c r="A55" s="2"/>
      <c r="B55" s="2"/>
      <c r="C55" s="2"/>
      <c r="D55" s="3"/>
      <c r="E55" s="46" t="s">
        <v>26</v>
      </c>
      <c r="F55" s="50">
        <f t="shared" ref="F55:F63" si="39">SUM(F41:J41)</f>
        <v>90619.0518</v>
      </c>
      <c r="H55" s="20" t="s">
        <v>26</v>
      </c>
      <c r="I55" s="22">
        <f t="shared" ref="I55:I63" si="40">sum(F28:BM28)</f>
        <v>90619.0518</v>
      </c>
      <c r="J55" s="24">
        <f t="shared" ref="J55:J63" si="41">F55-I55</f>
        <v>0</v>
      </c>
      <c r="K55" s="3"/>
      <c r="L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>
      <c r="A56" s="2"/>
      <c r="B56" s="2"/>
      <c r="C56" s="2"/>
      <c r="D56" s="3"/>
      <c r="E56" s="20" t="s">
        <v>53</v>
      </c>
      <c r="F56" s="50">
        <f t="shared" si="39"/>
        <v>-1145.891085</v>
      </c>
      <c r="H56" s="20" t="s">
        <v>53</v>
      </c>
      <c r="I56" s="22">
        <f t="shared" si="40"/>
        <v>-1145.891085</v>
      </c>
      <c r="J56" s="24">
        <f t="shared" si="41"/>
        <v>0</v>
      </c>
      <c r="K56" s="3"/>
      <c r="L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2"/>
      <c r="BO56" s="2"/>
    </row>
    <row r="57">
      <c r="A57" s="2"/>
      <c r="B57" s="64"/>
      <c r="C57" s="2"/>
      <c r="D57" s="3"/>
      <c r="E57" s="70" t="s">
        <v>30</v>
      </c>
      <c r="F57" s="50">
        <f t="shared" si="39"/>
        <v>-2195.713209</v>
      </c>
      <c r="H57" s="70" t="s">
        <v>30</v>
      </c>
      <c r="I57" s="22">
        <f t="shared" si="40"/>
        <v>-2195.713209</v>
      </c>
      <c r="J57" s="24">
        <f t="shared" si="41"/>
        <v>0</v>
      </c>
      <c r="K57" s="3"/>
      <c r="L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>
      <c r="A58" s="2"/>
      <c r="B58" s="2"/>
      <c r="C58" s="2"/>
      <c r="D58" s="3"/>
      <c r="E58" s="14" t="s">
        <v>32</v>
      </c>
      <c r="F58" s="50">
        <f t="shared" si="39"/>
        <v>-10068.78353</v>
      </c>
      <c r="H58" s="14" t="s">
        <v>32</v>
      </c>
      <c r="I58" s="22">
        <f t="shared" si="40"/>
        <v>-10068.78353</v>
      </c>
      <c r="J58" s="24">
        <f t="shared" si="41"/>
        <v>0</v>
      </c>
      <c r="K58" s="3"/>
      <c r="L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>
      <c r="A59" s="2"/>
      <c r="B59" s="2"/>
      <c r="C59" s="2"/>
      <c r="D59" s="2"/>
      <c r="E59" s="14" t="s">
        <v>55</v>
      </c>
      <c r="F59" s="50">
        <f t="shared" si="39"/>
        <v>-20137.56707</v>
      </c>
      <c r="H59" s="14" t="s">
        <v>55</v>
      </c>
      <c r="I59" s="22">
        <f t="shared" si="40"/>
        <v>-20137.56707</v>
      </c>
      <c r="J59" s="24">
        <f t="shared" si="41"/>
        <v>0</v>
      </c>
      <c r="K59" s="3"/>
      <c r="L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>
      <c r="A60" s="2"/>
      <c r="B60" s="2"/>
      <c r="C60" s="2"/>
      <c r="D60" s="2"/>
      <c r="E60" s="14" t="s">
        <v>36</v>
      </c>
      <c r="F60" s="50">
        <f t="shared" si="39"/>
        <v>0</v>
      </c>
      <c r="H60" s="14" t="s">
        <v>36</v>
      </c>
      <c r="I60" s="22">
        <f t="shared" si="40"/>
        <v>0</v>
      </c>
      <c r="J60" s="24">
        <f t="shared" si="41"/>
        <v>0</v>
      </c>
      <c r="K60" s="3"/>
      <c r="L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>
      <c r="A61" s="2"/>
      <c r="B61" s="2"/>
      <c r="C61" s="2"/>
      <c r="D61" s="2"/>
      <c r="E61" s="20" t="s">
        <v>23</v>
      </c>
      <c r="F61" s="50">
        <f t="shared" si="39"/>
        <v>-1500</v>
      </c>
      <c r="H61" s="20" t="s">
        <v>23</v>
      </c>
      <c r="I61" s="22">
        <f t="shared" si="40"/>
        <v>-1500</v>
      </c>
      <c r="J61" s="24">
        <f t="shared" si="41"/>
        <v>0</v>
      </c>
      <c r="K61" s="3"/>
      <c r="L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>
      <c r="A62" s="2"/>
      <c r="B62" s="2"/>
      <c r="C62" s="2"/>
      <c r="D62" s="96"/>
      <c r="E62" s="14" t="s">
        <v>37</v>
      </c>
      <c r="F62" s="50">
        <f t="shared" si="39"/>
        <v>-30788.13138</v>
      </c>
      <c r="H62" s="14" t="s">
        <v>37</v>
      </c>
      <c r="I62" s="22">
        <f t="shared" si="40"/>
        <v>-30788.13138</v>
      </c>
      <c r="J62" s="24">
        <f t="shared" si="41"/>
        <v>0</v>
      </c>
      <c r="K62" s="3"/>
      <c r="L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>
      <c r="A63" s="2"/>
      <c r="B63" s="2"/>
      <c r="C63" s="2"/>
      <c r="D63" s="3"/>
      <c r="E63" s="14" t="s">
        <v>39</v>
      </c>
      <c r="F63" s="50">
        <f t="shared" si="39"/>
        <v>14230.09591</v>
      </c>
      <c r="H63" s="14" t="s">
        <v>39</v>
      </c>
      <c r="I63" s="22">
        <f t="shared" si="40"/>
        <v>14230.09591</v>
      </c>
      <c r="J63" s="24">
        <f t="shared" si="41"/>
        <v>0</v>
      </c>
      <c r="K63" s="3"/>
      <c r="L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2"/>
      <c r="BO63" s="2"/>
    </row>
    <row r="64">
      <c r="A64" s="2"/>
      <c r="B64" s="2"/>
      <c r="C64" s="2"/>
      <c r="D64" s="3"/>
      <c r="E64" s="77"/>
      <c r="F64" s="60"/>
      <c r="H64" s="77"/>
      <c r="I64" s="3"/>
      <c r="J64" s="15"/>
      <c r="K64" s="3"/>
      <c r="L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2"/>
      <c r="BO64" s="2"/>
    </row>
    <row r="65">
      <c r="A65" s="2"/>
      <c r="B65" s="2"/>
      <c r="C65" s="2"/>
      <c r="D65" s="2"/>
      <c r="E65" s="33" t="s">
        <v>42</v>
      </c>
      <c r="F65" s="88">
        <f>SUM(F51:J51)</f>
        <v>39013.06143</v>
      </c>
      <c r="H65" s="33" t="s">
        <v>42</v>
      </c>
      <c r="I65" s="97">
        <f>sum(F38:BM38)</f>
        <v>39013.06143</v>
      </c>
      <c r="J65" s="61">
        <f>F65-I65</f>
        <v>0</v>
      </c>
    </row>
    <row r="66">
      <c r="A66" s="2"/>
      <c r="B66" s="2"/>
      <c r="C66" s="2"/>
      <c r="D66" s="2"/>
    </row>
    <row r="67">
      <c r="A67" s="2"/>
      <c r="B67" s="2"/>
      <c r="C67" s="2"/>
      <c r="D67" s="2"/>
      <c r="E67" s="5" t="s">
        <v>63</v>
      </c>
      <c r="F67" s="1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2"/>
      <c r="BO67" s="2"/>
    </row>
    <row r="68">
      <c r="A68" s="2"/>
      <c r="B68" s="2"/>
      <c r="C68" s="2"/>
      <c r="D68" s="2"/>
      <c r="E68" s="14" t="s">
        <v>64</v>
      </c>
      <c r="F68" s="24">
        <f>F65/C28</f>
        <v>709.3283897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2"/>
      <c r="BO68" s="2"/>
    </row>
    <row r="69">
      <c r="A69" s="2"/>
      <c r="B69" s="2"/>
      <c r="C69" s="2"/>
      <c r="D69" s="2"/>
      <c r="E69" s="14" t="s">
        <v>65</v>
      </c>
      <c r="F69" s="24">
        <f>F68*12</f>
        <v>8511.940676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2"/>
      <c r="BO69" s="2"/>
    </row>
    <row r="70">
      <c r="A70" s="2"/>
      <c r="B70" s="2"/>
      <c r="C70" s="2"/>
      <c r="D70" s="2"/>
      <c r="E70" s="14" t="s">
        <v>66</v>
      </c>
      <c r="F70" s="24">
        <f t="array" ref="F70">F65/xlookup(C28,F14:BM14,F3:BM3)</f>
        <v>0.4053305084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2"/>
      <c r="BO70" s="2"/>
    </row>
    <row r="71">
      <c r="A71" s="2"/>
      <c r="B71" s="2"/>
      <c r="C71" s="2"/>
      <c r="D71" s="2"/>
      <c r="E71" s="14" t="s">
        <v>67</v>
      </c>
      <c r="F71" s="24">
        <f>sum(F61:F63)/$C$8</f>
        <v>-0.8599064512</v>
      </c>
      <c r="K71" s="3"/>
      <c r="L71" s="3"/>
      <c r="M71" s="3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>
      <c r="A72" s="2"/>
      <c r="B72" s="2"/>
      <c r="C72" s="2"/>
      <c r="D72" s="2"/>
      <c r="E72" s="20" t="s">
        <v>68</v>
      </c>
      <c r="F72" s="98">
        <f>sum(F56:F58,F60)/$C$8</f>
        <v>-0.6385898966</v>
      </c>
      <c r="K72" s="3"/>
      <c r="L72" s="3"/>
      <c r="M72" s="3"/>
      <c r="N72" s="2"/>
      <c r="O72" s="2"/>
      <c r="P72" s="99"/>
      <c r="Q72" s="9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>
      <c r="A73" s="2"/>
      <c r="B73" s="2"/>
      <c r="C73" s="2"/>
      <c r="D73" s="2"/>
      <c r="E73" s="14" t="s">
        <v>69</v>
      </c>
      <c r="F73" s="15">
        <f t="array" ref="F73">xlookup(F74,F12:BM12,F14:BM14)</f>
        <v>39</v>
      </c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>
      <c r="A74" s="2"/>
      <c r="B74" s="2"/>
      <c r="C74" s="2"/>
      <c r="D74" s="2"/>
      <c r="E74" s="14" t="s">
        <v>70</v>
      </c>
      <c r="F74" s="28">
        <f>max(F12:BM12)</f>
        <v>709.8208273</v>
      </c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>
      <c r="A75" s="2"/>
      <c r="B75" s="2"/>
      <c r="C75" s="2"/>
      <c r="D75" s="2"/>
      <c r="E75" s="33" t="s">
        <v>71</v>
      </c>
      <c r="F75" s="100">
        <f>F74*12</f>
        <v>8517.849927</v>
      </c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>
      <c r="A76" s="2"/>
      <c r="B76" s="2"/>
      <c r="C76" s="2"/>
      <c r="D76" s="2"/>
      <c r="E76" s="3"/>
      <c r="F76" s="3"/>
      <c r="K76" s="3"/>
      <c r="L76" s="3"/>
      <c r="M76" s="3"/>
      <c r="N76" s="95"/>
      <c r="O76" s="9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>
      <c r="A77" s="2"/>
      <c r="B77" s="2"/>
      <c r="C77" s="2"/>
      <c r="D77" s="2"/>
      <c r="E77" s="3"/>
      <c r="F77" s="3"/>
      <c r="K77" s="2"/>
      <c r="L77" s="2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>
      <c r="A78" s="2"/>
      <c r="B78" s="2"/>
      <c r="C78" s="2"/>
      <c r="D78" s="2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>
      <c r="A79" s="2"/>
      <c r="B79" s="2"/>
      <c r="C79" s="2"/>
      <c r="D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>
      <c r="A80" s="2"/>
      <c r="B80" s="2"/>
      <c r="C80" s="2"/>
      <c r="D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>
      <c r="A81" s="2"/>
      <c r="B81" s="2"/>
      <c r="C81" s="2"/>
      <c r="D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>
      <c r="A82" s="2"/>
      <c r="B82" s="2"/>
      <c r="C82" s="2"/>
      <c r="D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>
      <c r="A83" s="2"/>
      <c r="B83" s="2"/>
      <c r="C83" s="2"/>
      <c r="D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>
      <c r="A84" s="2"/>
      <c r="B84" s="2"/>
      <c r="C84" s="2"/>
      <c r="D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>
      <c r="A85" s="2"/>
      <c r="B85" s="2"/>
      <c r="C85" s="2"/>
      <c r="D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>
      <c r="A86" s="2"/>
      <c r="B86" s="2"/>
      <c r="C86" s="2"/>
      <c r="D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>
      <c r="A87" s="2"/>
      <c r="B87" s="2"/>
      <c r="C87" s="2"/>
      <c r="D87" s="2"/>
      <c r="E87" s="3"/>
      <c r="F87" s="3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</row>
  </sheetData>
  <mergeCells count="1">
    <mergeCell ref="A1:A32"/>
  </mergeCells>
  <conditionalFormatting sqref="F28:K40 L28:N39 O28:BM40 E54">
    <cfRule type="colorScale" priority="1">
      <colorScale>
        <cfvo type="min"/>
        <cfvo type="formula" val="0"/>
        <cfvo type="max"/>
        <color rgb="FFFF0000"/>
        <color rgb="FFFFFFFF"/>
        <color rgb="FF57BB8A"/>
      </colorScale>
    </cfRule>
  </conditionalFormatting>
  <dataValidations>
    <dataValidation type="list" allowBlank="1" showErrorMessage="1" sqref="C8">
      <formula1>Vehicles!$C$2:$C$100000</formula1>
    </dataValidation>
    <dataValidation type="decimal" operator="lessThanOrEqual" allowBlank="1" showDropDown="1" showErrorMessage="1" sqref="C28">
      <formula1>60.0</formula1>
    </dataValidation>
    <dataValidation type="list" allowBlank="1" showErrorMessage="1" sqref="C7">
      <formula1>Vehicles!$B$2:$B$100000</formula1>
    </dataValidation>
    <dataValidation type="list" allowBlank="1" showErrorMessage="1" sqref="C6">
      <formula1>Vehicles!$A$2:$A$100000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72</v>
      </c>
    </row>
    <row r="2">
      <c r="A2" s="101" t="s">
        <v>73</v>
      </c>
    </row>
    <row r="3">
      <c r="A3" s="101" t="s">
        <v>74</v>
      </c>
    </row>
    <row r="4">
      <c r="A4" s="101" t="s">
        <v>75</v>
      </c>
    </row>
    <row r="6">
      <c r="A6" s="101">
        <f t="array" ref="A6:B6">INDEX({2,3;4,5},1)</f>
        <v>2</v>
      </c>
      <c r="B6" s="10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3">
        <v>1.0</v>
      </c>
      <c r="B1" s="103">
        <f t="shared" ref="B1:BH1" si="1">A1+1</f>
        <v>2</v>
      </c>
      <c r="C1" s="103">
        <f t="shared" si="1"/>
        <v>3</v>
      </c>
      <c r="D1" s="103">
        <f t="shared" si="1"/>
        <v>4</v>
      </c>
      <c r="E1" s="103">
        <f t="shared" si="1"/>
        <v>5</v>
      </c>
      <c r="F1" s="103">
        <f t="shared" si="1"/>
        <v>6</v>
      </c>
      <c r="G1" s="103">
        <f t="shared" si="1"/>
        <v>7</v>
      </c>
      <c r="H1" s="103">
        <f t="shared" si="1"/>
        <v>8</v>
      </c>
      <c r="I1" s="103">
        <f t="shared" si="1"/>
        <v>9</v>
      </c>
      <c r="J1" s="103">
        <f t="shared" si="1"/>
        <v>10</v>
      </c>
      <c r="K1" s="103">
        <f t="shared" si="1"/>
        <v>11</v>
      </c>
      <c r="L1" s="103">
        <f t="shared" si="1"/>
        <v>12</v>
      </c>
      <c r="M1" s="103">
        <f t="shared" si="1"/>
        <v>13</v>
      </c>
      <c r="N1" s="103">
        <f t="shared" si="1"/>
        <v>14</v>
      </c>
      <c r="O1" s="103">
        <f t="shared" si="1"/>
        <v>15</v>
      </c>
      <c r="P1" s="103">
        <f t="shared" si="1"/>
        <v>16</v>
      </c>
      <c r="Q1" s="103">
        <f t="shared" si="1"/>
        <v>17</v>
      </c>
      <c r="R1" s="103">
        <f t="shared" si="1"/>
        <v>18</v>
      </c>
      <c r="S1" s="103">
        <f t="shared" si="1"/>
        <v>19</v>
      </c>
      <c r="T1" s="103">
        <f t="shared" si="1"/>
        <v>20</v>
      </c>
      <c r="U1" s="103">
        <f t="shared" si="1"/>
        <v>21</v>
      </c>
      <c r="V1" s="103">
        <f t="shared" si="1"/>
        <v>22</v>
      </c>
      <c r="W1" s="103">
        <f t="shared" si="1"/>
        <v>23</v>
      </c>
      <c r="X1" s="103">
        <f t="shared" si="1"/>
        <v>24</v>
      </c>
      <c r="Y1" s="103">
        <f t="shared" si="1"/>
        <v>25</v>
      </c>
      <c r="Z1" s="103">
        <f t="shared" si="1"/>
        <v>26</v>
      </c>
      <c r="AA1" s="103">
        <f t="shared" si="1"/>
        <v>27</v>
      </c>
      <c r="AB1" s="103">
        <f t="shared" si="1"/>
        <v>28</v>
      </c>
      <c r="AC1" s="103">
        <f t="shared" si="1"/>
        <v>29</v>
      </c>
      <c r="AD1" s="103">
        <f t="shared" si="1"/>
        <v>30</v>
      </c>
      <c r="AE1" s="103">
        <f t="shared" si="1"/>
        <v>31</v>
      </c>
      <c r="AF1" s="103">
        <f t="shared" si="1"/>
        <v>32</v>
      </c>
      <c r="AG1" s="103">
        <f t="shared" si="1"/>
        <v>33</v>
      </c>
      <c r="AH1" s="103">
        <f t="shared" si="1"/>
        <v>34</v>
      </c>
      <c r="AI1" s="103">
        <f t="shared" si="1"/>
        <v>35</v>
      </c>
      <c r="AJ1" s="103">
        <f t="shared" si="1"/>
        <v>36</v>
      </c>
      <c r="AK1" s="103">
        <f t="shared" si="1"/>
        <v>37</v>
      </c>
      <c r="AL1" s="103">
        <f t="shared" si="1"/>
        <v>38</v>
      </c>
      <c r="AM1" s="103">
        <f t="shared" si="1"/>
        <v>39</v>
      </c>
      <c r="AN1" s="103">
        <f t="shared" si="1"/>
        <v>40</v>
      </c>
      <c r="AO1" s="103">
        <f t="shared" si="1"/>
        <v>41</v>
      </c>
      <c r="AP1" s="103">
        <f t="shared" si="1"/>
        <v>42</v>
      </c>
      <c r="AQ1" s="103">
        <f t="shared" si="1"/>
        <v>43</v>
      </c>
      <c r="AR1" s="103">
        <f t="shared" si="1"/>
        <v>44</v>
      </c>
      <c r="AS1" s="103">
        <f t="shared" si="1"/>
        <v>45</v>
      </c>
      <c r="AT1" s="103">
        <f t="shared" si="1"/>
        <v>46</v>
      </c>
      <c r="AU1" s="103">
        <f t="shared" si="1"/>
        <v>47</v>
      </c>
      <c r="AV1" s="103">
        <f t="shared" si="1"/>
        <v>48</v>
      </c>
      <c r="AW1" s="103">
        <f t="shared" si="1"/>
        <v>49</v>
      </c>
      <c r="AX1" s="103">
        <f t="shared" si="1"/>
        <v>50</v>
      </c>
      <c r="AY1" s="103">
        <f t="shared" si="1"/>
        <v>51</v>
      </c>
      <c r="AZ1" s="103">
        <f t="shared" si="1"/>
        <v>52</v>
      </c>
      <c r="BA1" s="103">
        <f t="shared" si="1"/>
        <v>53</v>
      </c>
      <c r="BB1" s="103">
        <f t="shared" si="1"/>
        <v>54</v>
      </c>
      <c r="BC1" s="103">
        <f t="shared" si="1"/>
        <v>55</v>
      </c>
      <c r="BD1" s="103">
        <f t="shared" si="1"/>
        <v>56</v>
      </c>
      <c r="BE1" s="103">
        <f t="shared" si="1"/>
        <v>57</v>
      </c>
      <c r="BF1" s="103">
        <f t="shared" si="1"/>
        <v>58</v>
      </c>
      <c r="BG1" s="103">
        <f t="shared" si="1"/>
        <v>59</v>
      </c>
      <c r="BH1" s="103">
        <f t="shared" si="1"/>
        <v>60</v>
      </c>
    </row>
    <row r="2">
      <c r="A2" s="104">
        <f>Model!$C$25</f>
        <v>1800</v>
      </c>
      <c r="B2" s="104">
        <f>Model!$C$25</f>
        <v>1800</v>
      </c>
      <c r="C2" s="104">
        <f>Model!$C$25</f>
        <v>1800</v>
      </c>
      <c r="D2" s="104">
        <f>Model!$C$25</f>
        <v>1800</v>
      </c>
      <c r="E2" s="104">
        <f>Model!$C$25</f>
        <v>1800</v>
      </c>
      <c r="F2" s="104">
        <f>Model!$C$25</f>
        <v>1800</v>
      </c>
      <c r="G2" s="104">
        <f>Model!$C$25</f>
        <v>1800</v>
      </c>
      <c r="H2" s="104">
        <f>Model!$C$25</f>
        <v>1800</v>
      </c>
      <c r="I2" s="104">
        <f>Model!$C$25</f>
        <v>1800</v>
      </c>
      <c r="J2" s="104">
        <f>Model!$C$25</f>
        <v>1800</v>
      </c>
      <c r="K2" s="104">
        <f>Model!$C$25</f>
        <v>1800</v>
      </c>
      <c r="L2" s="104">
        <f>Model!$C$25</f>
        <v>1800</v>
      </c>
      <c r="M2" s="104">
        <f>Model!$C$25</f>
        <v>1800</v>
      </c>
      <c r="N2" s="104">
        <f>Model!$C$25</f>
        <v>1800</v>
      </c>
      <c r="O2" s="104">
        <f>Model!$C$25</f>
        <v>1800</v>
      </c>
      <c r="P2" s="104">
        <f>Model!$C$25</f>
        <v>1800</v>
      </c>
      <c r="Q2" s="104">
        <f>Model!$C$25</f>
        <v>1800</v>
      </c>
      <c r="R2" s="104">
        <f>Model!$C$25</f>
        <v>1800</v>
      </c>
      <c r="S2" s="104">
        <f>Model!$C$25</f>
        <v>1800</v>
      </c>
      <c r="T2" s="104">
        <f>Model!$C$25</f>
        <v>1800</v>
      </c>
      <c r="U2" s="104">
        <f>Model!$C$25</f>
        <v>1800</v>
      </c>
      <c r="V2" s="104">
        <f>Model!$C$25</f>
        <v>1800</v>
      </c>
      <c r="W2" s="104">
        <f>Model!$C$25</f>
        <v>1800</v>
      </c>
      <c r="X2" s="104">
        <f>Model!$C$25</f>
        <v>1800</v>
      </c>
      <c r="Y2" s="104">
        <f>Model!$C$25</f>
        <v>1800</v>
      </c>
      <c r="Z2" s="104">
        <f>Model!$C$25</f>
        <v>1800</v>
      </c>
      <c r="AA2" s="104">
        <f>Model!$C$25</f>
        <v>1800</v>
      </c>
      <c r="AB2" s="104">
        <f>Model!$C$25</f>
        <v>1800</v>
      </c>
      <c r="AC2" s="104">
        <f>Model!$C$25</f>
        <v>1800</v>
      </c>
      <c r="AD2" s="104">
        <f>Model!$C$25</f>
        <v>1800</v>
      </c>
      <c r="AE2" s="104">
        <f>Model!$C$25</f>
        <v>1800</v>
      </c>
      <c r="AF2" s="104">
        <f>Model!$C$25</f>
        <v>1800</v>
      </c>
      <c r="AG2" s="104">
        <f>Model!$C$25</f>
        <v>1800</v>
      </c>
      <c r="AH2" s="104">
        <f>Model!$C$25</f>
        <v>1800</v>
      </c>
      <c r="AI2" s="104">
        <f>Model!$C$25</f>
        <v>1800</v>
      </c>
      <c r="AJ2" s="104">
        <f>Model!$C$25</f>
        <v>1800</v>
      </c>
      <c r="AK2" s="104">
        <f>Model!$C$25</f>
        <v>1800</v>
      </c>
      <c r="AL2" s="104">
        <f>Model!$C$25</f>
        <v>1800</v>
      </c>
      <c r="AM2" s="104">
        <f>Model!$C$25</f>
        <v>1800</v>
      </c>
      <c r="AN2" s="104">
        <f>Model!$C$25</f>
        <v>1800</v>
      </c>
      <c r="AO2" s="104">
        <f>Model!$C$25</f>
        <v>1800</v>
      </c>
      <c r="AP2" s="104">
        <f>Model!$C$25</f>
        <v>1800</v>
      </c>
      <c r="AQ2" s="104">
        <f>Model!$C$25</f>
        <v>1800</v>
      </c>
      <c r="AR2" s="104">
        <f>Model!$C$25</f>
        <v>1800</v>
      </c>
      <c r="AS2" s="104">
        <f>Model!$C$25</f>
        <v>1800</v>
      </c>
      <c r="AT2" s="104">
        <f>Model!$C$25</f>
        <v>1800</v>
      </c>
      <c r="AU2" s="104">
        <f>Model!$C$25</f>
        <v>1800</v>
      </c>
      <c r="AV2" s="104">
        <f>Model!$C$25</f>
        <v>1800</v>
      </c>
      <c r="AW2" s="104">
        <f>Model!$C$25</f>
        <v>1800</v>
      </c>
      <c r="AX2" s="104">
        <f>Model!$C$25</f>
        <v>1800</v>
      </c>
      <c r="AY2" s="104">
        <f>Model!$C$25</f>
        <v>1800</v>
      </c>
      <c r="AZ2" s="104">
        <f>Model!$C$25</f>
        <v>1800</v>
      </c>
      <c r="BA2" s="104">
        <f>Model!$C$25</f>
        <v>1800</v>
      </c>
      <c r="BB2" s="104">
        <f>Model!$C$25</f>
        <v>1800</v>
      </c>
      <c r="BC2" s="104">
        <f>Model!$C$25</f>
        <v>1800</v>
      </c>
      <c r="BD2" s="104">
        <f>Model!$C$25</f>
        <v>1800</v>
      </c>
      <c r="BE2" s="104">
        <f>Model!$C$25</f>
        <v>1800</v>
      </c>
      <c r="BF2" s="104">
        <f>Model!$C$25</f>
        <v>1800</v>
      </c>
      <c r="BG2" s="104">
        <f>Model!$C$25</f>
        <v>1800</v>
      </c>
      <c r="BH2" s="104">
        <f>Model!$C$25</f>
        <v>1800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9" max="9" width="16.88"/>
    <col customWidth="1" min="10" max="10" width="18.75"/>
  </cols>
  <sheetData>
    <row r="4">
      <c r="A4" s="105"/>
      <c r="F4" s="106"/>
      <c r="G4" s="106"/>
    </row>
    <row r="5">
      <c r="A5" s="107" t="s">
        <v>76</v>
      </c>
      <c r="B5" s="107" t="s">
        <v>27</v>
      </c>
      <c r="C5" s="107" t="s">
        <v>77</v>
      </c>
      <c r="D5" s="107" t="s">
        <v>78</v>
      </c>
      <c r="E5" s="107" t="s">
        <v>79</v>
      </c>
      <c r="F5" s="106"/>
      <c r="G5" s="106"/>
    </row>
    <row r="6">
      <c r="A6" s="108">
        <f>Model!C15</f>
        <v>28500</v>
      </c>
      <c r="B6" s="109">
        <f>Model!C16</f>
        <v>0.085</v>
      </c>
      <c r="C6" s="110">
        <f>Model!C17/12</f>
        <v>3.333333333</v>
      </c>
      <c r="D6" s="111">
        <f>PMT(B6/12,(C6*12),-A6)</f>
        <v>820.7013617</v>
      </c>
      <c r="E6" s="110">
        <v>0.0</v>
      </c>
      <c r="F6" s="106"/>
      <c r="G6" s="106"/>
    </row>
    <row r="7">
      <c r="A7" s="106"/>
      <c r="B7" s="106"/>
      <c r="C7" s="106"/>
      <c r="D7" s="106"/>
      <c r="E7" s="106"/>
      <c r="F7" s="106"/>
      <c r="G7" s="106"/>
    </row>
    <row r="8">
      <c r="A8" s="106"/>
      <c r="B8" s="106"/>
      <c r="C8" s="106"/>
      <c r="D8" s="106"/>
      <c r="E8" s="106"/>
      <c r="F8" s="106"/>
      <c r="G8" s="106"/>
    </row>
    <row r="9">
      <c r="A9" s="107" t="s">
        <v>50</v>
      </c>
      <c r="B9" s="107" t="s">
        <v>80</v>
      </c>
      <c r="C9" s="107" t="s">
        <v>81</v>
      </c>
      <c r="D9" s="107" t="s">
        <v>82</v>
      </c>
      <c r="E9" s="107" t="s">
        <v>83</v>
      </c>
      <c r="F9" s="107" t="s">
        <v>84</v>
      </c>
      <c r="G9" s="107" t="s">
        <v>85</v>
      </c>
    </row>
    <row r="10">
      <c r="A10" s="112">
        <v>1.0</v>
      </c>
      <c r="B10" s="113">
        <f>A6</f>
        <v>28500</v>
      </c>
      <c r="C10" s="114">
        <f>D$6+E$6</f>
        <v>820.7013617</v>
      </c>
      <c r="D10" s="115">
        <f t="shared" ref="D10:D369" si="1">B10*(B$6/12)</f>
        <v>201.875</v>
      </c>
      <c r="E10" s="114">
        <f>D$6+E$6-D10</f>
        <v>618.8263617</v>
      </c>
      <c r="F10" s="115">
        <f t="shared" ref="F10:F601" si="2">round(B10-E10,2)</f>
        <v>27881.17</v>
      </c>
      <c r="G10" s="115">
        <f>D10</f>
        <v>201.875</v>
      </c>
    </row>
    <row r="11">
      <c r="A11" s="112">
        <v>2.0</v>
      </c>
      <c r="B11" s="113">
        <f t="shared" ref="B11:B370" si="3">if(F10&gt;0, F10, 0)</f>
        <v>27881.17</v>
      </c>
      <c r="C11" s="114">
        <f t="shared" ref="C11:C601" si="4">if(F10&gt;0, D$6+E$6,0)</f>
        <v>820.7013617</v>
      </c>
      <c r="D11" s="115">
        <f t="shared" si="1"/>
        <v>197.4916208</v>
      </c>
      <c r="E11" s="114">
        <f t="shared" ref="E11:E601" si="5">if(F10&gt;0, D$6+E$6-D11, 0)</f>
        <v>623.2097409</v>
      </c>
      <c r="F11" s="115">
        <f t="shared" si="2"/>
        <v>27257.96</v>
      </c>
      <c r="G11" s="115">
        <f t="shared" ref="G11:G601" si="6">G10+D11</f>
        <v>399.3666208</v>
      </c>
    </row>
    <row r="12">
      <c r="A12" s="112">
        <v>3.0</v>
      </c>
      <c r="B12" s="113">
        <f t="shared" si="3"/>
        <v>27257.96</v>
      </c>
      <c r="C12" s="114">
        <f t="shared" si="4"/>
        <v>820.7013617</v>
      </c>
      <c r="D12" s="115">
        <f t="shared" si="1"/>
        <v>193.0772167</v>
      </c>
      <c r="E12" s="114">
        <f t="shared" si="5"/>
        <v>627.6241451</v>
      </c>
      <c r="F12" s="115">
        <f t="shared" si="2"/>
        <v>26630.34</v>
      </c>
      <c r="G12" s="115">
        <f t="shared" si="6"/>
        <v>592.4438375</v>
      </c>
    </row>
    <row r="13">
      <c r="A13" s="112">
        <v>4.0</v>
      </c>
      <c r="B13" s="113">
        <f t="shared" si="3"/>
        <v>26630.34</v>
      </c>
      <c r="C13" s="114">
        <f t="shared" si="4"/>
        <v>820.7013617</v>
      </c>
      <c r="D13" s="115">
        <f t="shared" si="1"/>
        <v>188.631575</v>
      </c>
      <c r="E13" s="114">
        <f t="shared" si="5"/>
        <v>632.0697867</v>
      </c>
      <c r="F13" s="115">
        <f t="shared" si="2"/>
        <v>25998.27</v>
      </c>
      <c r="G13" s="115">
        <f t="shared" si="6"/>
        <v>781.0754125</v>
      </c>
    </row>
    <row r="14">
      <c r="A14" s="112">
        <v>5.0</v>
      </c>
      <c r="B14" s="113">
        <f t="shared" si="3"/>
        <v>25998.27</v>
      </c>
      <c r="C14" s="114">
        <f t="shared" si="4"/>
        <v>820.7013617</v>
      </c>
      <c r="D14" s="115">
        <f t="shared" si="1"/>
        <v>184.1544125</v>
      </c>
      <c r="E14" s="114">
        <f t="shared" si="5"/>
        <v>636.5469492</v>
      </c>
      <c r="F14" s="115">
        <f t="shared" si="2"/>
        <v>25361.72</v>
      </c>
      <c r="G14" s="115">
        <f t="shared" si="6"/>
        <v>965.229825</v>
      </c>
    </row>
    <row r="15">
      <c r="A15" s="112">
        <v>6.0</v>
      </c>
      <c r="B15" s="113">
        <f t="shared" si="3"/>
        <v>25361.72</v>
      </c>
      <c r="C15" s="114">
        <f t="shared" si="4"/>
        <v>820.7013617</v>
      </c>
      <c r="D15" s="115">
        <f t="shared" si="1"/>
        <v>179.6455167</v>
      </c>
      <c r="E15" s="114">
        <f t="shared" si="5"/>
        <v>641.0558451</v>
      </c>
      <c r="F15" s="115">
        <f t="shared" si="2"/>
        <v>24720.66</v>
      </c>
      <c r="G15" s="115">
        <f t="shared" si="6"/>
        <v>1144.875342</v>
      </c>
    </row>
    <row r="16">
      <c r="A16" s="112">
        <v>7.0</v>
      </c>
      <c r="B16" s="113">
        <f t="shared" si="3"/>
        <v>24720.66</v>
      </c>
      <c r="C16" s="114">
        <f t="shared" si="4"/>
        <v>820.7013617</v>
      </c>
      <c r="D16" s="115">
        <f t="shared" si="1"/>
        <v>175.104675</v>
      </c>
      <c r="E16" s="114">
        <f t="shared" si="5"/>
        <v>645.5966867</v>
      </c>
      <c r="F16" s="115">
        <f t="shared" si="2"/>
        <v>24075.06</v>
      </c>
      <c r="G16" s="115">
        <f t="shared" si="6"/>
        <v>1319.980017</v>
      </c>
    </row>
    <row r="17">
      <c r="A17" s="112">
        <v>8.0</v>
      </c>
      <c r="B17" s="113">
        <f t="shared" si="3"/>
        <v>24075.06</v>
      </c>
      <c r="C17" s="114">
        <f t="shared" si="4"/>
        <v>820.7013617</v>
      </c>
      <c r="D17" s="115">
        <f t="shared" si="1"/>
        <v>170.531675</v>
      </c>
      <c r="E17" s="114">
        <f t="shared" si="5"/>
        <v>650.1696867</v>
      </c>
      <c r="F17" s="115">
        <f t="shared" si="2"/>
        <v>23424.89</v>
      </c>
      <c r="G17" s="115">
        <f t="shared" si="6"/>
        <v>1490.511692</v>
      </c>
    </row>
    <row r="18">
      <c r="A18" s="112">
        <v>9.0</v>
      </c>
      <c r="B18" s="113">
        <f t="shared" si="3"/>
        <v>23424.89</v>
      </c>
      <c r="C18" s="114">
        <f t="shared" si="4"/>
        <v>820.7013617</v>
      </c>
      <c r="D18" s="115">
        <f t="shared" si="1"/>
        <v>165.9263042</v>
      </c>
      <c r="E18" s="114">
        <f t="shared" si="5"/>
        <v>654.7750576</v>
      </c>
      <c r="F18" s="115">
        <f t="shared" si="2"/>
        <v>22770.11</v>
      </c>
      <c r="G18" s="115">
        <f t="shared" si="6"/>
        <v>1656.437996</v>
      </c>
    </row>
    <row r="19">
      <c r="A19" s="112">
        <v>10.0</v>
      </c>
      <c r="B19" s="113">
        <f t="shared" si="3"/>
        <v>22770.11</v>
      </c>
      <c r="C19" s="114">
        <f t="shared" si="4"/>
        <v>820.7013617</v>
      </c>
      <c r="D19" s="115">
        <f t="shared" si="1"/>
        <v>161.2882792</v>
      </c>
      <c r="E19" s="114">
        <f t="shared" si="5"/>
        <v>659.4130826</v>
      </c>
      <c r="F19" s="115">
        <f t="shared" si="2"/>
        <v>22110.7</v>
      </c>
      <c r="G19" s="115">
        <f t="shared" si="6"/>
        <v>1817.726275</v>
      </c>
    </row>
    <row r="20">
      <c r="A20" s="112">
        <v>11.0</v>
      </c>
      <c r="B20" s="113">
        <f t="shared" si="3"/>
        <v>22110.7</v>
      </c>
      <c r="C20" s="114">
        <f t="shared" si="4"/>
        <v>820.7013617</v>
      </c>
      <c r="D20" s="115">
        <f t="shared" si="1"/>
        <v>156.6174583</v>
      </c>
      <c r="E20" s="114">
        <f t="shared" si="5"/>
        <v>664.0839034</v>
      </c>
      <c r="F20" s="115">
        <f t="shared" si="2"/>
        <v>21446.62</v>
      </c>
      <c r="G20" s="115">
        <f t="shared" si="6"/>
        <v>1974.343733</v>
      </c>
    </row>
    <row r="21">
      <c r="A21" s="112">
        <v>12.0</v>
      </c>
      <c r="B21" s="113">
        <f t="shared" si="3"/>
        <v>21446.62</v>
      </c>
      <c r="C21" s="114">
        <f t="shared" si="4"/>
        <v>820.7013617</v>
      </c>
      <c r="D21" s="115">
        <f t="shared" si="1"/>
        <v>151.9135583</v>
      </c>
      <c r="E21" s="114">
        <f t="shared" si="5"/>
        <v>668.7878034</v>
      </c>
      <c r="F21" s="115">
        <f t="shared" si="2"/>
        <v>20777.83</v>
      </c>
      <c r="G21" s="115">
        <f t="shared" si="6"/>
        <v>2126.257292</v>
      </c>
    </row>
    <row r="22">
      <c r="A22" s="112">
        <v>13.0</v>
      </c>
      <c r="B22" s="113">
        <f t="shared" si="3"/>
        <v>20777.83</v>
      </c>
      <c r="C22" s="114">
        <f t="shared" si="4"/>
        <v>820.7013617</v>
      </c>
      <c r="D22" s="115">
        <f t="shared" si="1"/>
        <v>147.1762958</v>
      </c>
      <c r="E22" s="114">
        <f t="shared" si="5"/>
        <v>673.5250659</v>
      </c>
      <c r="F22" s="115">
        <f t="shared" si="2"/>
        <v>20104.3</v>
      </c>
      <c r="G22" s="115">
        <f t="shared" si="6"/>
        <v>2273.433588</v>
      </c>
    </row>
    <row r="23">
      <c r="A23" s="112">
        <v>14.0</v>
      </c>
      <c r="B23" s="113">
        <f t="shared" si="3"/>
        <v>20104.3</v>
      </c>
      <c r="C23" s="114">
        <f t="shared" si="4"/>
        <v>820.7013617</v>
      </c>
      <c r="D23" s="115">
        <f t="shared" si="1"/>
        <v>142.4054583</v>
      </c>
      <c r="E23" s="114">
        <f t="shared" si="5"/>
        <v>678.2959034</v>
      </c>
      <c r="F23" s="115">
        <f t="shared" si="2"/>
        <v>19426</v>
      </c>
      <c r="G23" s="115">
        <f t="shared" si="6"/>
        <v>2415.839046</v>
      </c>
    </row>
    <row r="24">
      <c r="A24" s="112">
        <v>15.0</v>
      </c>
      <c r="B24" s="113">
        <f t="shared" si="3"/>
        <v>19426</v>
      </c>
      <c r="C24" s="114">
        <f t="shared" si="4"/>
        <v>820.7013617</v>
      </c>
      <c r="D24" s="115">
        <f t="shared" si="1"/>
        <v>137.6008333</v>
      </c>
      <c r="E24" s="114">
        <f t="shared" si="5"/>
        <v>683.1005284</v>
      </c>
      <c r="F24" s="115">
        <f t="shared" si="2"/>
        <v>18742.9</v>
      </c>
      <c r="G24" s="115">
        <f t="shared" si="6"/>
        <v>2553.439879</v>
      </c>
    </row>
    <row r="25">
      <c r="A25" s="112">
        <v>16.0</v>
      </c>
      <c r="B25" s="113">
        <f t="shared" si="3"/>
        <v>18742.9</v>
      </c>
      <c r="C25" s="114">
        <f t="shared" si="4"/>
        <v>820.7013617</v>
      </c>
      <c r="D25" s="115">
        <f t="shared" si="1"/>
        <v>132.7622083</v>
      </c>
      <c r="E25" s="114">
        <f t="shared" si="5"/>
        <v>687.9391534</v>
      </c>
      <c r="F25" s="115">
        <f t="shared" si="2"/>
        <v>18054.96</v>
      </c>
      <c r="G25" s="115">
        <f t="shared" si="6"/>
        <v>2686.202088</v>
      </c>
    </row>
    <row r="26">
      <c r="A26" s="112">
        <v>17.0</v>
      </c>
      <c r="B26" s="113">
        <f t="shared" si="3"/>
        <v>18054.96</v>
      </c>
      <c r="C26" s="114">
        <f t="shared" si="4"/>
        <v>820.7013617</v>
      </c>
      <c r="D26" s="115">
        <f t="shared" si="1"/>
        <v>127.8893</v>
      </c>
      <c r="E26" s="114">
        <f t="shared" si="5"/>
        <v>692.8120617</v>
      </c>
      <c r="F26" s="115">
        <f t="shared" si="2"/>
        <v>17362.15</v>
      </c>
      <c r="G26" s="115">
        <f t="shared" si="6"/>
        <v>2814.091388</v>
      </c>
    </row>
    <row r="27">
      <c r="A27" s="112">
        <v>18.0</v>
      </c>
      <c r="B27" s="113">
        <f t="shared" si="3"/>
        <v>17362.15</v>
      </c>
      <c r="C27" s="114">
        <f t="shared" si="4"/>
        <v>820.7013617</v>
      </c>
      <c r="D27" s="115">
        <f t="shared" si="1"/>
        <v>122.9818958</v>
      </c>
      <c r="E27" s="114">
        <f t="shared" si="5"/>
        <v>697.7194659</v>
      </c>
      <c r="F27" s="115">
        <f t="shared" si="2"/>
        <v>16664.43</v>
      </c>
      <c r="G27" s="115">
        <f t="shared" si="6"/>
        <v>2937.073283</v>
      </c>
    </row>
    <row r="28">
      <c r="A28" s="112">
        <v>19.0</v>
      </c>
      <c r="B28" s="113">
        <f t="shared" si="3"/>
        <v>16664.43</v>
      </c>
      <c r="C28" s="114">
        <f t="shared" si="4"/>
        <v>820.7013617</v>
      </c>
      <c r="D28" s="115">
        <f t="shared" si="1"/>
        <v>118.0397125</v>
      </c>
      <c r="E28" s="114">
        <f t="shared" si="5"/>
        <v>702.6616492</v>
      </c>
      <c r="F28" s="115">
        <f t="shared" si="2"/>
        <v>15961.77</v>
      </c>
      <c r="G28" s="115">
        <f t="shared" si="6"/>
        <v>3055.112996</v>
      </c>
    </row>
    <row r="29">
      <c r="A29" s="112">
        <v>20.0</v>
      </c>
      <c r="B29" s="113">
        <f t="shared" si="3"/>
        <v>15961.77</v>
      </c>
      <c r="C29" s="114">
        <f t="shared" si="4"/>
        <v>820.7013617</v>
      </c>
      <c r="D29" s="115">
        <f t="shared" si="1"/>
        <v>113.0625375</v>
      </c>
      <c r="E29" s="114">
        <f t="shared" si="5"/>
        <v>707.6388242</v>
      </c>
      <c r="F29" s="115">
        <f t="shared" si="2"/>
        <v>15254.13</v>
      </c>
      <c r="G29" s="115">
        <f t="shared" si="6"/>
        <v>3168.175533</v>
      </c>
    </row>
    <row r="30">
      <c r="A30" s="112">
        <v>21.0</v>
      </c>
      <c r="B30" s="113">
        <f t="shared" si="3"/>
        <v>15254.13</v>
      </c>
      <c r="C30" s="114">
        <f t="shared" si="4"/>
        <v>820.7013617</v>
      </c>
      <c r="D30" s="115">
        <f t="shared" si="1"/>
        <v>108.0500875</v>
      </c>
      <c r="E30" s="114">
        <f t="shared" si="5"/>
        <v>712.6512742</v>
      </c>
      <c r="F30" s="115">
        <f t="shared" si="2"/>
        <v>14541.48</v>
      </c>
      <c r="G30" s="115">
        <f t="shared" si="6"/>
        <v>3276.225621</v>
      </c>
    </row>
    <row r="31">
      <c r="A31" s="112">
        <v>22.0</v>
      </c>
      <c r="B31" s="113">
        <f t="shared" si="3"/>
        <v>14541.48</v>
      </c>
      <c r="C31" s="114">
        <f t="shared" si="4"/>
        <v>820.7013617</v>
      </c>
      <c r="D31" s="115">
        <f t="shared" si="1"/>
        <v>103.00215</v>
      </c>
      <c r="E31" s="114">
        <f t="shared" si="5"/>
        <v>717.6992117</v>
      </c>
      <c r="F31" s="115">
        <f t="shared" si="2"/>
        <v>13823.78</v>
      </c>
      <c r="G31" s="115">
        <f t="shared" si="6"/>
        <v>3379.227771</v>
      </c>
    </row>
    <row r="32">
      <c r="A32" s="112">
        <v>23.0</v>
      </c>
      <c r="B32" s="113">
        <f t="shared" si="3"/>
        <v>13823.78</v>
      </c>
      <c r="C32" s="114">
        <f t="shared" si="4"/>
        <v>820.7013617</v>
      </c>
      <c r="D32" s="115">
        <f t="shared" si="1"/>
        <v>97.91844167</v>
      </c>
      <c r="E32" s="114">
        <f t="shared" si="5"/>
        <v>722.7829201</v>
      </c>
      <c r="F32" s="115">
        <f t="shared" si="2"/>
        <v>13101</v>
      </c>
      <c r="G32" s="115">
        <f t="shared" si="6"/>
        <v>3477.146213</v>
      </c>
    </row>
    <row r="33">
      <c r="A33" s="112">
        <v>24.0</v>
      </c>
      <c r="B33" s="113">
        <f t="shared" si="3"/>
        <v>13101</v>
      </c>
      <c r="C33" s="114">
        <f t="shared" si="4"/>
        <v>820.7013617</v>
      </c>
      <c r="D33" s="115">
        <f t="shared" si="1"/>
        <v>92.79875</v>
      </c>
      <c r="E33" s="114">
        <f t="shared" si="5"/>
        <v>727.9026117</v>
      </c>
      <c r="F33" s="115">
        <f t="shared" si="2"/>
        <v>12373.1</v>
      </c>
      <c r="G33" s="115">
        <f t="shared" si="6"/>
        <v>3569.944963</v>
      </c>
    </row>
    <row r="34">
      <c r="A34" s="112">
        <v>25.0</v>
      </c>
      <c r="B34" s="113">
        <f t="shared" si="3"/>
        <v>12373.1</v>
      </c>
      <c r="C34" s="114">
        <f t="shared" si="4"/>
        <v>820.7013617</v>
      </c>
      <c r="D34" s="115">
        <f t="shared" si="1"/>
        <v>87.64279167</v>
      </c>
      <c r="E34" s="114">
        <f t="shared" si="5"/>
        <v>733.0585701</v>
      </c>
      <c r="F34" s="115">
        <f t="shared" si="2"/>
        <v>11640.04</v>
      </c>
      <c r="G34" s="115">
        <f t="shared" si="6"/>
        <v>3657.587754</v>
      </c>
    </row>
    <row r="35">
      <c r="A35" s="112">
        <v>26.0</v>
      </c>
      <c r="B35" s="113">
        <f t="shared" si="3"/>
        <v>11640.04</v>
      </c>
      <c r="C35" s="114">
        <f t="shared" si="4"/>
        <v>820.7013617</v>
      </c>
      <c r="D35" s="115">
        <f t="shared" si="1"/>
        <v>82.45028333</v>
      </c>
      <c r="E35" s="114">
        <f t="shared" si="5"/>
        <v>738.2510784</v>
      </c>
      <c r="F35" s="115">
        <f t="shared" si="2"/>
        <v>10901.79</v>
      </c>
      <c r="G35" s="115">
        <f t="shared" si="6"/>
        <v>3740.038038</v>
      </c>
    </row>
    <row r="36">
      <c r="A36" s="112">
        <v>27.0</v>
      </c>
      <c r="B36" s="113">
        <f t="shared" si="3"/>
        <v>10901.79</v>
      </c>
      <c r="C36" s="114">
        <f t="shared" si="4"/>
        <v>820.7013617</v>
      </c>
      <c r="D36" s="115">
        <f t="shared" si="1"/>
        <v>77.2210125</v>
      </c>
      <c r="E36" s="114">
        <f t="shared" si="5"/>
        <v>743.4803492</v>
      </c>
      <c r="F36" s="115">
        <f t="shared" si="2"/>
        <v>10158.31</v>
      </c>
      <c r="G36" s="115">
        <f t="shared" si="6"/>
        <v>3817.25905</v>
      </c>
    </row>
    <row r="37">
      <c r="A37" s="112">
        <v>28.0</v>
      </c>
      <c r="B37" s="113">
        <f t="shared" si="3"/>
        <v>10158.31</v>
      </c>
      <c r="C37" s="114">
        <f t="shared" si="4"/>
        <v>820.7013617</v>
      </c>
      <c r="D37" s="115">
        <f t="shared" si="1"/>
        <v>71.95469583</v>
      </c>
      <c r="E37" s="114">
        <f t="shared" si="5"/>
        <v>748.7466659</v>
      </c>
      <c r="F37" s="115">
        <f t="shared" si="2"/>
        <v>9409.56</v>
      </c>
      <c r="G37" s="115">
        <f t="shared" si="6"/>
        <v>3889.213746</v>
      </c>
    </row>
    <row r="38">
      <c r="A38" s="112">
        <v>29.0</v>
      </c>
      <c r="B38" s="113">
        <f t="shared" si="3"/>
        <v>9409.56</v>
      </c>
      <c r="C38" s="114">
        <f t="shared" si="4"/>
        <v>820.7013617</v>
      </c>
      <c r="D38" s="115">
        <f t="shared" si="1"/>
        <v>66.65105</v>
      </c>
      <c r="E38" s="114">
        <f t="shared" si="5"/>
        <v>754.0503117</v>
      </c>
      <c r="F38" s="115">
        <f t="shared" si="2"/>
        <v>8655.51</v>
      </c>
      <c r="G38" s="115">
        <f t="shared" si="6"/>
        <v>3955.864796</v>
      </c>
    </row>
    <row r="39">
      <c r="A39" s="112">
        <v>30.0</v>
      </c>
      <c r="B39" s="113">
        <f t="shared" si="3"/>
        <v>8655.51</v>
      </c>
      <c r="C39" s="114">
        <f t="shared" si="4"/>
        <v>820.7013617</v>
      </c>
      <c r="D39" s="115">
        <f t="shared" si="1"/>
        <v>61.3098625</v>
      </c>
      <c r="E39" s="114">
        <f t="shared" si="5"/>
        <v>759.3914992</v>
      </c>
      <c r="F39" s="115">
        <f t="shared" si="2"/>
        <v>7896.12</v>
      </c>
      <c r="G39" s="115">
        <f t="shared" si="6"/>
        <v>4017.174658</v>
      </c>
    </row>
    <row r="40">
      <c r="A40" s="112">
        <v>31.0</v>
      </c>
      <c r="B40" s="113">
        <f t="shared" si="3"/>
        <v>7896.12</v>
      </c>
      <c r="C40" s="114">
        <f t="shared" si="4"/>
        <v>820.7013617</v>
      </c>
      <c r="D40" s="115">
        <f t="shared" si="1"/>
        <v>55.93085</v>
      </c>
      <c r="E40" s="114">
        <f t="shared" si="5"/>
        <v>764.7705117</v>
      </c>
      <c r="F40" s="115">
        <f t="shared" si="2"/>
        <v>7131.35</v>
      </c>
      <c r="G40" s="115">
        <f t="shared" si="6"/>
        <v>4073.105508</v>
      </c>
    </row>
    <row r="41">
      <c r="A41" s="112">
        <v>32.0</v>
      </c>
      <c r="B41" s="113">
        <f t="shared" si="3"/>
        <v>7131.35</v>
      </c>
      <c r="C41" s="114">
        <f t="shared" si="4"/>
        <v>820.7013617</v>
      </c>
      <c r="D41" s="115">
        <f t="shared" si="1"/>
        <v>50.51372917</v>
      </c>
      <c r="E41" s="114">
        <f t="shared" si="5"/>
        <v>770.1876326</v>
      </c>
      <c r="F41" s="115">
        <f t="shared" si="2"/>
        <v>6361.16</v>
      </c>
      <c r="G41" s="115">
        <f t="shared" si="6"/>
        <v>4123.619238</v>
      </c>
    </row>
    <row r="42">
      <c r="A42" s="112">
        <v>33.0</v>
      </c>
      <c r="B42" s="113">
        <f t="shared" si="3"/>
        <v>6361.16</v>
      </c>
      <c r="C42" s="114">
        <f t="shared" si="4"/>
        <v>820.7013617</v>
      </c>
      <c r="D42" s="115">
        <f t="shared" si="1"/>
        <v>45.05821667</v>
      </c>
      <c r="E42" s="114">
        <f t="shared" si="5"/>
        <v>775.6431451</v>
      </c>
      <c r="F42" s="115">
        <f t="shared" si="2"/>
        <v>5585.52</v>
      </c>
      <c r="G42" s="115">
        <f t="shared" si="6"/>
        <v>4168.677454</v>
      </c>
    </row>
    <row r="43">
      <c r="A43" s="112">
        <v>34.0</v>
      </c>
      <c r="B43" s="113">
        <f t="shared" si="3"/>
        <v>5585.52</v>
      </c>
      <c r="C43" s="114">
        <f t="shared" si="4"/>
        <v>820.7013617</v>
      </c>
      <c r="D43" s="115">
        <f t="shared" si="1"/>
        <v>39.5641</v>
      </c>
      <c r="E43" s="114">
        <f t="shared" si="5"/>
        <v>781.1372617</v>
      </c>
      <c r="F43" s="115">
        <f t="shared" si="2"/>
        <v>4804.38</v>
      </c>
      <c r="G43" s="115">
        <f t="shared" si="6"/>
        <v>4208.241554</v>
      </c>
    </row>
    <row r="44">
      <c r="A44" s="112">
        <v>35.0</v>
      </c>
      <c r="B44" s="113">
        <f t="shared" si="3"/>
        <v>4804.38</v>
      </c>
      <c r="C44" s="114">
        <f t="shared" si="4"/>
        <v>820.7013617</v>
      </c>
      <c r="D44" s="115">
        <f t="shared" si="1"/>
        <v>34.031025</v>
      </c>
      <c r="E44" s="114">
        <f t="shared" si="5"/>
        <v>786.6703367</v>
      </c>
      <c r="F44" s="115">
        <f t="shared" si="2"/>
        <v>4017.71</v>
      </c>
      <c r="G44" s="115">
        <f t="shared" si="6"/>
        <v>4242.272579</v>
      </c>
    </row>
    <row r="45">
      <c r="A45" s="112">
        <v>36.0</v>
      </c>
      <c r="B45" s="113">
        <f t="shared" si="3"/>
        <v>4017.71</v>
      </c>
      <c r="C45" s="114">
        <f t="shared" si="4"/>
        <v>820.7013617</v>
      </c>
      <c r="D45" s="115">
        <f t="shared" si="1"/>
        <v>28.45877917</v>
      </c>
      <c r="E45" s="114">
        <f t="shared" si="5"/>
        <v>792.2425826</v>
      </c>
      <c r="F45" s="115">
        <f t="shared" si="2"/>
        <v>3225.47</v>
      </c>
      <c r="G45" s="115">
        <f t="shared" si="6"/>
        <v>4270.731358</v>
      </c>
    </row>
    <row r="46">
      <c r="A46" s="112">
        <v>37.0</v>
      </c>
      <c r="B46" s="113">
        <f t="shared" si="3"/>
        <v>3225.47</v>
      </c>
      <c r="C46" s="114">
        <f t="shared" si="4"/>
        <v>820.7013617</v>
      </c>
      <c r="D46" s="115">
        <f t="shared" si="1"/>
        <v>22.84707917</v>
      </c>
      <c r="E46" s="114">
        <f t="shared" si="5"/>
        <v>797.8542826</v>
      </c>
      <c r="F46" s="115">
        <f t="shared" si="2"/>
        <v>2427.62</v>
      </c>
      <c r="G46" s="115">
        <f t="shared" si="6"/>
        <v>4293.578438</v>
      </c>
    </row>
    <row r="47">
      <c r="A47" s="112">
        <v>38.0</v>
      </c>
      <c r="B47" s="113">
        <f t="shared" si="3"/>
        <v>2427.62</v>
      </c>
      <c r="C47" s="114">
        <f t="shared" si="4"/>
        <v>820.7013617</v>
      </c>
      <c r="D47" s="115">
        <f t="shared" si="1"/>
        <v>17.19564167</v>
      </c>
      <c r="E47" s="114">
        <f t="shared" si="5"/>
        <v>803.5057201</v>
      </c>
      <c r="F47" s="115">
        <f t="shared" si="2"/>
        <v>1624.11</v>
      </c>
      <c r="G47" s="115">
        <f t="shared" si="6"/>
        <v>4310.774079</v>
      </c>
    </row>
    <row r="48">
      <c r="A48" s="112">
        <v>39.0</v>
      </c>
      <c r="B48" s="113">
        <f t="shared" si="3"/>
        <v>1624.11</v>
      </c>
      <c r="C48" s="114">
        <f t="shared" si="4"/>
        <v>820.7013617</v>
      </c>
      <c r="D48" s="115">
        <f t="shared" si="1"/>
        <v>11.5041125</v>
      </c>
      <c r="E48" s="114">
        <f t="shared" si="5"/>
        <v>809.1972492</v>
      </c>
      <c r="F48" s="115">
        <f t="shared" si="2"/>
        <v>814.91</v>
      </c>
      <c r="G48" s="115">
        <f t="shared" si="6"/>
        <v>4322.278192</v>
      </c>
    </row>
    <row r="49">
      <c r="A49" s="112">
        <v>40.0</v>
      </c>
      <c r="B49" s="113">
        <f t="shared" si="3"/>
        <v>814.91</v>
      </c>
      <c r="C49" s="114">
        <f t="shared" si="4"/>
        <v>820.7013617</v>
      </c>
      <c r="D49" s="115">
        <f t="shared" si="1"/>
        <v>5.772279167</v>
      </c>
      <c r="E49" s="114">
        <f t="shared" si="5"/>
        <v>814.9290826</v>
      </c>
      <c r="F49" s="115">
        <f t="shared" si="2"/>
        <v>-0.02</v>
      </c>
      <c r="G49" s="115">
        <f t="shared" si="6"/>
        <v>4328.050471</v>
      </c>
    </row>
    <row r="50">
      <c r="A50" s="112">
        <v>41.0</v>
      </c>
      <c r="B50" s="113">
        <f t="shared" si="3"/>
        <v>0</v>
      </c>
      <c r="C50" s="114">
        <f t="shared" si="4"/>
        <v>0</v>
      </c>
      <c r="D50" s="115">
        <f t="shared" si="1"/>
        <v>0</v>
      </c>
      <c r="E50" s="114">
        <f t="shared" si="5"/>
        <v>0</v>
      </c>
      <c r="F50" s="115">
        <f t="shared" si="2"/>
        <v>0</v>
      </c>
      <c r="G50" s="115">
        <f t="shared" si="6"/>
        <v>4328.050471</v>
      </c>
    </row>
    <row r="51">
      <c r="A51" s="112">
        <v>42.0</v>
      </c>
      <c r="B51" s="113">
        <f t="shared" si="3"/>
        <v>0</v>
      </c>
      <c r="C51" s="114">
        <f t="shared" si="4"/>
        <v>0</v>
      </c>
      <c r="D51" s="115">
        <f t="shared" si="1"/>
        <v>0</v>
      </c>
      <c r="E51" s="114">
        <f t="shared" si="5"/>
        <v>0</v>
      </c>
      <c r="F51" s="115">
        <f t="shared" si="2"/>
        <v>0</v>
      </c>
      <c r="G51" s="115">
        <f t="shared" si="6"/>
        <v>4328.050471</v>
      </c>
    </row>
    <row r="52">
      <c r="A52" s="112">
        <v>43.0</v>
      </c>
      <c r="B52" s="113">
        <f t="shared" si="3"/>
        <v>0</v>
      </c>
      <c r="C52" s="114">
        <f t="shared" si="4"/>
        <v>0</v>
      </c>
      <c r="D52" s="115">
        <f t="shared" si="1"/>
        <v>0</v>
      </c>
      <c r="E52" s="114">
        <f t="shared" si="5"/>
        <v>0</v>
      </c>
      <c r="F52" s="115">
        <f t="shared" si="2"/>
        <v>0</v>
      </c>
      <c r="G52" s="115">
        <f t="shared" si="6"/>
        <v>4328.050471</v>
      </c>
    </row>
    <row r="53">
      <c r="A53" s="112">
        <v>44.0</v>
      </c>
      <c r="B53" s="113">
        <f t="shared" si="3"/>
        <v>0</v>
      </c>
      <c r="C53" s="114">
        <f t="shared" si="4"/>
        <v>0</v>
      </c>
      <c r="D53" s="115">
        <f t="shared" si="1"/>
        <v>0</v>
      </c>
      <c r="E53" s="114">
        <f t="shared" si="5"/>
        <v>0</v>
      </c>
      <c r="F53" s="115">
        <f t="shared" si="2"/>
        <v>0</v>
      </c>
      <c r="G53" s="115">
        <f t="shared" si="6"/>
        <v>4328.050471</v>
      </c>
    </row>
    <row r="54">
      <c r="A54" s="112">
        <v>45.0</v>
      </c>
      <c r="B54" s="113">
        <f t="shared" si="3"/>
        <v>0</v>
      </c>
      <c r="C54" s="114">
        <f t="shared" si="4"/>
        <v>0</v>
      </c>
      <c r="D54" s="115">
        <f t="shared" si="1"/>
        <v>0</v>
      </c>
      <c r="E54" s="114">
        <f t="shared" si="5"/>
        <v>0</v>
      </c>
      <c r="F54" s="115">
        <f t="shared" si="2"/>
        <v>0</v>
      </c>
      <c r="G54" s="115">
        <f t="shared" si="6"/>
        <v>4328.050471</v>
      </c>
    </row>
    <row r="55">
      <c r="A55" s="112">
        <v>46.0</v>
      </c>
      <c r="B55" s="113">
        <f t="shared" si="3"/>
        <v>0</v>
      </c>
      <c r="C55" s="114">
        <f t="shared" si="4"/>
        <v>0</v>
      </c>
      <c r="D55" s="115">
        <f t="shared" si="1"/>
        <v>0</v>
      </c>
      <c r="E55" s="114">
        <f t="shared" si="5"/>
        <v>0</v>
      </c>
      <c r="F55" s="115">
        <f t="shared" si="2"/>
        <v>0</v>
      </c>
      <c r="G55" s="115">
        <f t="shared" si="6"/>
        <v>4328.050471</v>
      </c>
    </row>
    <row r="56">
      <c r="A56" s="112">
        <v>47.0</v>
      </c>
      <c r="B56" s="113">
        <f t="shared" si="3"/>
        <v>0</v>
      </c>
      <c r="C56" s="114">
        <f t="shared" si="4"/>
        <v>0</v>
      </c>
      <c r="D56" s="115">
        <f t="shared" si="1"/>
        <v>0</v>
      </c>
      <c r="E56" s="114">
        <f t="shared" si="5"/>
        <v>0</v>
      </c>
      <c r="F56" s="115">
        <f t="shared" si="2"/>
        <v>0</v>
      </c>
      <c r="G56" s="115">
        <f t="shared" si="6"/>
        <v>4328.050471</v>
      </c>
    </row>
    <row r="57">
      <c r="A57" s="112">
        <v>48.0</v>
      </c>
      <c r="B57" s="113">
        <f t="shared" si="3"/>
        <v>0</v>
      </c>
      <c r="C57" s="114">
        <f t="shared" si="4"/>
        <v>0</v>
      </c>
      <c r="D57" s="115">
        <f t="shared" si="1"/>
        <v>0</v>
      </c>
      <c r="E57" s="114">
        <f t="shared" si="5"/>
        <v>0</v>
      </c>
      <c r="F57" s="115">
        <f t="shared" si="2"/>
        <v>0</v>
      </c>
      <c r="G57" s="115">
        <f t="shared" si="6"/>
        <v>4328.050471</v>
      </c>
    </row>
    <row r="58">
      <c r="A58" s="112">
        <v>49.0</v>
      </c>
      <c r="B58" s="113">
        <f t="shared" si="3"/>
        <v>0</v>
      </c>
      <c r="C58" s="114">
        <f t="shared" si="4"/>
        <v>0</v>
      </c>
      <c r="D58" s="115">
        <f t="shared" si="1"/>
        <v>0</v>
      </c>
      <c r="E58" s="114">
        <f t="shared" si="5"/>
        <v>0</v>
      </c>
      <c r="F58" s="115">
        <f t="shared" si="2"/>
        <v>0</v>
      </c>
      <c r="G58" s="115">
        <f t="shared" si="6"/>
        <v>4328.050471</v>
      </c>
    </row>
    <row r="59">
      <c r="A59" s="112">
        <v>50.0</v>
      </c>
      <c r="B59" s="113">
        <f t="shared" si="3"/>
        <v>0</v>
      </c>
      <c r="C59" s="114">
        <f t="shared" si="4"/>
        <v>0</v>
      </c>
      <c r="D59" s="115">
        <f t="shared" si="1"/>
        <v>0</v>
      </c>
      <c r="E59" s="114">
        <f t="shared" si="5"/>
        <v>0</v>
      </c>
      <c r="F59" s="115">
        <f t="shared" si="2"/>
        <v>0</v>
      </c>
      <c r="G59" s="115">
        <f t="shared" si="6"/>
        <v>4328.050471</v>
      </c>
    </row>
    <row r="60">
      <c r="A60" s="112">
        <v>51.0</v>
      </c>
      <c r="B60" s="113">
        <f t="shared" si="3"/>
        <v>0</v>
      </c>
      <c r="C60" s="114">
        <f t="shared" si="4"/>
        <v>0</v>
      </c>
      <c r="D60" s="115">
        <f t="shared" si="1"/>
        <v>0</v>
      </c>
      <c r="E60" s="114">
        <f t="shared" si="5"/>
        <v>0</v>
      </c>
      <c r="F60" s="115">
        <f t="shared" si="2"/>
        <v>0</v>
      </c>
      <c r="G60" s="115">
        <f t="shared" si="6"/>
        <v>4328.050471</v>
      </c>
    </row>
    <row r="61">
      <c r="A61" s="112">
        <v>52.0</v>
      </c>
      <c r="B61" s="113">
        <f t="shared" si="3"/>
        <v>0</v>
      </c>
      <c r="C61" s="114">
        <f t="shared" si="4"/>
        <v>0</v>
      </c>
      <c r="D61" s="115">
        <f t="shared" si="1"/>
        <v>0</v>
      </c>
      <c r="E61" s="114">
        <f t="shared" si="5"/>
        <v>0</v>
      </c>
      <c r="F61" s="115">
        <f t="shared" si="2"/>
        <v>0</v>
      </c>
      <c r="G61" s="115">
        <f t="shared" si="6"/>
        <v>4328.050471</v>
      </c>
    </row>
    <row r="62">
      <c r="A62" s="112">
        <v>53.0</v>
      </c>
      <c r="B62" s="113">
        <f t="shared" si="3"/>
        <v>0</v>
      </c>
      <c r="C62" s="114">
        <f t="shared" si="4"/>
        <v>0</v>
      </c>
      <c r="D62" s="115">
        <f t="shared" si="1"/>
        <v>0</v>
      </c>
      <c r="E62" s="114">
        <f t="shared" si="5"/>
        <v>0</v>
      </c>
      <c r="F62" s="115">
        <f t="shared" si="2"/>
        <v>0</v>
      </c>
      <c r="G62" s="115">
        <f t="shared" si="6"/>
        <v>4328.050471</v>
      </c>
    </row>
    <row r="63">
      <c r="A63" s="112">
        <v>54.0</v>
      </c>
      <c r="B63" s="113">
        <f t="shared" si="3"/>
        <v>0</v>
      </c>
      <c r="C63" s="114">
        <f t="shared" si="4"/>
        <v>0</v>
      </c>
      <c r="D63" s="115">
        <f t="shared" si="1"/>
        <v>0</v>
      </c>
      <c r="E63" s="114">
        <f t="shared" si="5"/>
        <v>0</v>
      </c>
      <c r="F63" s="115">
        <f t="shared" si="2"/>
        <v>0</v>
      </c>
      <c r="G63" s="115">
        <f t="shared" si="6"/>
        <v>4328.050471</v>
      </c>
    </row>
    <row r="64">
      <c r="A64" s="112">
        <v>55.0</v>
      </c>
      <c r="B64" s="113">
        <f t="shared" si="3"/>
        <v>0</v>
      </c>
      <c r="C64" s="114">
        <f t="shared" si="4"/>
        <v>0</v>
      </c>
      <c r="D64" s="115">
        <f t="shared" si="1"/>
        <v>0</v>
      </c>
      <c r="E64" s="114">
        <f t="shared" si="5"/>
        <v>0</v>
      </c>
      <c r="F64" s="115">
        <f t="shared" si="2"/>
        <v>0</v>
      </c>
      <c r="G64" s="115">
        <f t="shared" si="6"/>
        <v>4328.050471</v>
      </c>
    </row>
    <row r="65">
      <c r="A65" s="112">
        <v>56.0</v>
      </c>
      <c r="B65" s="113">
        <f t="shared" si="3"/>
        <v>0</v>
      </c>
      <c r="C65" s="114">
        <f t="shared" si="4"/>
        <v>0</v>
      </c>
      <c r="D65" s="115">
        <f t="shared" si="1"/>
        <v>0</v>
      </c>
      <c r="E65" s="114">
        <f t="shared" si="5"/>
        <v>0</v>
      </c>
      <c r="F65" s="115">
        <f t="shared" si="2"/>
        <v>0</v>
      </c>
      <c r="G65" s="115">
        <f t="shared" si="6"/>
        <v>4328.050471</v>
      </c>
    </row>
    <row r="66">
      <c r="A66" s="112">
        <v>57.0</v>
      </c>
      <c r="B66" s="113">
        <f t="shared" si="3"/>
        <v>0</v>
      </c>
      <c r="C66" s="114">
        <f t="shared" si="4"/>
        <v>0</v>
      </c>
      <c r="D66" s="115">
        <f t="shared" si="1"/>
        <v>0</v>
      </c>
      <c r="E66" s="114">
        <f t="shared" si="5"/>
        <v>0</v>
      </c>
      <c r="F66" s="115">
        <f t="shared" si="2"/>
        <v>0</v>
      </c>
      <c r="G66" s="115">
        <f t="shared" si="6"/>
        <v>4328.050471</v>
      </c>
    </row>
    <row r="67">
      <c r="A67" s="112">
        <v>58.0</v>
      </c>
      <c r="B67" s="113">
        <f t="shared" si="3"/>
        <v>0</v>
      </c>
      <c r="C67" s="114">
        <f t="shared" si="4"/>
        <v>0</v>
      </c>
      <c r="D67" s="115">
        <f t="shared" si="1"/>
        <v>0</v>
      </c>
      <c r="E67" s="114">
        <f t="shared" si="5"/>
        <v>0</v>
      </c>
      <c r="F67" s="115">
        <f t="shared" si="2"/>
        <v>0</v>
      </c>
      <c r="G67" s="115">
        <f t="shared" si="6"/>
        <v>4328.050471</v>
      </c>
    </row>
    <row r="68">
      <c r="A68" s="112">
        <v>59.0</v>
      </c>
      <c r="B68" s="113">
        <f t="shared" si="3"/>
        <v>0</v>
      </c>
      <c r="C68" s="114">
        <f t="shared" si="4"/>
        <v>0</v>
      </c>
      <c r="D68" s="115">
        <f t="shared" si="1"/>
        <v>0</v>
      </c>
      <c r="E68" s="114">
        <f t="shared" si="5"/>
        <v>0</v>
      </c>
      <c r="F68" s="115">
        <f t="shared" si="2"/>
        <v>0</v>
      </c>
      <c r="G68" s="115">
        <f t="shared" si="6"/>
        <v>4328.050471</v>
      </c>
    </row>
    <row r="69">
      <c r="A69" s="112">
        <v>60.0</v>
      </c>
      <c r="B69" s="113">
        <f t="shared" si="3"/>
        <v>0</v>
      </c>
      <c r="C69" s="114">
        <f t="shared" si="4"/>
        <v>0</v>
      </c>
      <c r="D69" s="115">
        <f t="shared" si="1"/>
        <v>0</v>
      </c>
      <c r="E69" s="114">
        <f t="shared" si="5"/>
        <v>0</v>
      </c>
      <c r="F69" s="115">
        <f t="shared" si="2"/>
        <v>0</v>
      </c>
      <c r="G69" s="115">
        <f t="shared" si="6"/>
        <v>4328.050471</v>
      </c>
    </row>
    <row r="70">
      <c r="A70" s="112">
        <v>61.0</v>
      </c>
      <c r="B70" s="113">
        <f t="shared" si="3"/>
        <v>0</v>
      </c>
      <c r="C70" s="114">
        <f t="shared" si="4"/>
        <v>0</v>
      </c>
      <c r="D70" s="115">
        <f t="shared" si="1"/>
        <v>0</v>
      </c>
      <c r="E70" s="114">
        <f t="shared" si="5"/>
        <v>0</v>
      </c>
      <c r="F70" s="115">
        <f t="shared" si="2"/>
        <v>0</v>
      </c>
      <c r="G70" s="115">
        <f t="shared" si="6"/>
        <v>4328.050471</v>
      </c>
    </row>
    <row r="71">
      <c r="A71" s="112">
        <v>62.0</v>
      </c>
      <c r="B71" s="113">
        <f t="shared" si="3"/>
        <v>0</v>
      </c>
      <c r="C71" s="114">
        <f t="shared" si="4"/>
        <v>0</v>
      </c>
      <c r="D71" s="115">
        <f t="shared" si="1"/>
        <v>0</v>
      </c>
      <c r="E71" s="114">
        <f t="shared" si="5"/>
        <v>0</v>
      </c>
      <c r="F71" s="115">
        <f t="shared" si="2"/>
        <v>0</v>
      </c>
      <c r="G71" s="115">
        <f t="shared" si="6"/>
        <v>4328.050471</v>
      </c>
    </row>
    <row r="72">
      <c r="A72" s="112">
        <v>63.0</v>
      </c>
      <c r="B72" s="113">
        <f t="shared" si="3"/>
        <v>0</v>
      </c>
      <c r="C72" s="114">
        <f t="shared" si="4"/>
        <v>0</v>
      </c>
      <c r="D72" s="115">
        <f t="shared" si="1"/>
        <v>0</v>
      </c>
      <c r="E72" s="114">
        <f t="shared" si="5"/>
        <v>0</v>
      </c>
      <c r="F72" s="115">
        <f t="shared" si="2"/>
        <v>0</v>
      </c>
      <c r="G72" s="115">
        <f t="shared" si="6"/>
        <v>4328.050471</v>
      </c>
    </row>
    <row r="73">
      <c r="A73" s="112">
        <v>64.0</v>
      </c>
      <c r="B73" s="113">
        <f t="shared" si="3"/>
        <v>0</v>
      </c>
      <c r="C73" s="114">
        <f t="shared" si="4"/>
        <v>0</v>
      </c>
      <c r="D73" s="115">
        <f t="shared" si="1"/>
        <v>0</v>
      </c>
      <c r="E73" s="114">
        <f t="shared" si="5"/>
        <v>0</v>
      </c>
      <c r="F73" s="115">
        <f t="shared" si="2"/>
        <v>0</v>
      </c>
      <c r="G73" s="115">
        <f t="shared" si="6"/>
        <v>4328.050471</v>
      </c>
    </row>
    <row r="74">
      <c r="A74" s="112">
        <v>65.0</v>
      </c>
      <c r="B74" s="113">
        <f t="shared" si="3"/>
        <v>0</v>
      </c>
      <c r="C74" s="114">
        <f t="shared" si="4"/>
        <v>0</v>
      </c>
      <c r="D74" s="115">
        <f t="shared" si="1"/>
        <v>0</v>
      </c>
      <c r="E74" s="114">
        <f t="shared" si="5"/>
        <v>0</v>
      </c>
      <c r="F74" s="115">
        <f t="shared" si="2"/>
        <v>0</v>
      </c>
      <c r="G74" s="115">
        <f t="shared" si="6"/>
        <v>4328.050471</v>
      </c>
    </row>
    <row r="75">
      <c r="A75" s="112">
        <v>66.0</v>
      </c>
      <c r="B75" s="113">
        <f t="shared" si="3"/>
        <v>0</v>
      </c>
      <c r="C75" s="114">
        <f t="shared" si="4"/>
        <v>0</v>
      </c>
      <c r="D75" s="115">
        <f t="shared" si="1"/>
        <v>0</v>
      </c>
      <c r="E75" s="114">
        <f t="shared" si="5"/>
        <v>0</v>
      </c>
      <c r="F75" s="115">
        <f t="shared" si="2"/>
        <v>0</v>
      </c>
      <c r="G75" s="115">
        <f t="shared" si="6"/>
        <v>4328.050471</v>
      </c>
    </row>
    <row r="76">
      <c r="A76" s="112">
        <v>67.0</v>
      </c>
      <c r="B76" s="113">
        <f t="shared" si="3"/>
        <v>0</v>
      </c>
      <c r="C76" s="114">
        <f t="shared" si="4"/>
        <v>0</v>
      </c>
      <c r="D76" s="115">
        <f t="shared" si="1"/>
        <v>0</v>
      </c>
      <c r="E76" s="114">
        <f t="shared" si="5"/>
        <v>0</v>
      </c>
      <c r="F76" s="115">
        <f t="shared" si="2"/>
        <v>0</v>
      </c>
      <c r="G76" s="115">
        <f t="shared" si="6"/>
        <v>4328.050471</v>
      </c>
    </row>
    <row r="77">
      <c r="A77" s="112">
        <v>68.0</v>
      </c>
      <c r="B77" s="113">
        <f t="shared" si="3"/>
        <v>0</v>
      </c>
      <c r="C77" s="114">
        <f t="shared" si="4"/>
        <v>0</v>
      </c>
      <c r="D77" s="115">
        <f t="shared" si="1"/>
        <v>0</v>
      </c>
      <c r="E77" s="114">
        <f t="shared" si="5"/>
        <v>0</v>
      </c>
      <c r="F77" s="115">
        <f t="shared" si="2"/>
        <v>0</v>
      </c>
      <c r="G77" s="115">
        <f t="shared" si="6"/>
        <v>4328.050471</v>
      </c>
    </row>
    <row r="78">
      <c r="A78" s="112">
        <v>69.0</v>
      </c>
      <c r="B78" s="113">
        <f t="shared" si="3"/>
        <v>0</v>
      </c>
      <c r="C78" s="114">
        <f t="shared" si="4"/>
        <v>0</v>
      </c>
      <c r="D78" s="115">
        <f t="shared" si="1"/>
        <v>0</v>
      </c>
      <c r="E78" s="114">
        <f t="shared" si="5"/>
        <v>0</v>
      </c>
      <c r="F78" s="115">
        <f t="shared" si="2"/>
        <v>0</v>
      </c>
      <c r="G78" s="115">
        <f t="shared" si="6"/>
        <v>4328.050471</v>
      </c>
    </row>
    <row r="79">
      <c r="A79" s="112">
        <v>70.0</v>
      </c>
      <c r="B79" s="113">
        <f t="shared" si="3"/>
        <v>0</v>
      </c>
      <c r="C79" s="114">
        <f t="shared" si="4"/>
        <v>0</v>
      </c>
      <c r="D79" s="115">
        <f t="shared" si="1"/>
        <v>0</v>
      </c>
      <c r="E79" s="114">
        <f t="shared" si="5"/>
        <v>0</v>
      </c>
      <c r="F79" s="115">
        <f t="shared" si="2"/>
        <v>0</v>
      </c>
      <c r="G79" s="115">
        <f t="shared" si="6"/>
        <v>4328.050471</v>
      </c>
    </row>
    <row r="80">
      <c r="A80" s="112">
        <v>71.0</v>
      </c>
      <c r="B80" s="113">
        <f t="shared" si="3"/>
        <v>0</v>
      </c>
      <c r="C80" s="114">
        <f t="shared" si="4"/>
        <v>0</v>
      </c>
      <c r="D80" s="115">
        <f t="shared" si="1"/>
        <v>0</v>
      </c>
      <c r="E80" s="114">
        <f t="shared" si="5"/>
        <v>0</v>
      </c>
      <c r="F80" s="115">
        <f t="shared" si="2"/>
        <v>0</v>
      </c>
      <c r="G80" s="115">
        <f t="shared" si="6"/>
        <v>4328.050471</v>
      </c>
    </row>
    <row r="81">
      <c r="A81" s="112">
        <v>72.0</v>
      </c>
      <c r="B81" s="113">
        <f t="shared" si="3"/>
        <v>0</v>
      </c>
      <c r="C81" s="114">
        <f t="shared" si="4"/>
        <v>0</v>
      </c>
      <c r="D81" s="115">
        <f t="shared" si="1"/>
        <v>0</v>
      </c>
      <c r="E81" s="114">
        <f t="shared" si="5"/>
        <v>0</v>
      </c>
      <c r="F81" s="115">
        <f t="shared" si="2"/>
        <v>0</v>
      </c>
      <c r="G81" s="115">
        <f t="shared" si="6"/>
        <v>4328.050471</v>
      </c>
    </row>
    <row r="82">
      <c r="A82" s="112">
        <v>73.0</v>
      </c>
      <c r="B82" s="113">
        <f t="shared" si="3"/>
        <v>0</v>
      </c>
      <c r="C82" s="114">
        <f t="shared" si="4"/>
        <v>0</v>
      </c>
      <c r="D82" s="115">
        <f t="shared" si="1"/>
        <v>0</v>
      </c>
      <c r="E82" s="114">
        <f t="shared" si="5"/>
        <v>0</v>
      </c>
      <c r="F82" s="115">
        <f t="shared" si="2"/>
        <v>0</v>
      </c>
      <c r="G82" s="115">
        <f t="shared" si="6"/>
        <v>4328.050471</v>
      </c>
    </row>
    <row r="83">
      <c r="A83" s="112">
        <v>74.0</v>
      </c>
      <c r="B83" s="113">
        <f t="shared" si="3"/>
        <v>0</v>
      </c>
      <c r="C83" s="114">
        <f t="shared" si="4"/>
        <v>0</v>
      </c>
      <c r="D83" s="115">
        <f t="shared" si="1"/>
        <v>0</v>
      </c>
      <c r="E83" s="114">
        <f t="shared" si="5"/>
        <v>0</v>
      </c>
      <c r="F83" s="115">
        <f t="shared" si="2"/>
        <v>0</v>
      </c>
      <c r="G83" s="115">
        <f t="shared" si="6"/>
        <v>4328.050471</v>
      </c>
    </row>
    <row r="84">
      <c r="A84" s="112">
        <v>75.0</v>
      </c>
      <c r="B84" s="113">
        <f t="shared" si="3"/>
        <v>0</v>
      </c>
      <c r="C84" s="114">
        <f t="shared" si="4"/>
        <v>0</v>
      </c>
      <c r="D84" s="115">
        <f t="shared" si="1"/>
        <v>0</v>
      </c>
      <c r="E84" s="114">
        <f t="shared" si="5"/>
        <v>0</v>
      </c>
      <c r="F84" s="115">
        <f t="shared" si="2"/>
        <v>0</v>
      </c>
      <c r="G84" s="115">
        <f t="shared" si="6"/>
        <v>4328.050471</v>
      </c>
    </row>
    <row r="85">
      <c r="A85" s="112">
        <v>76.0</v>
      </c>
      <c r="B85" s="113">
        <f t="shared" si="3"/>
        <v>0</v>
      </c>
      <c r="C85" s="114">
        <f t="shared" si="4"/>
        <v>0</v>
      </c>
      <c r="D85" s="115">
        <f t="shared" si="1"/>
        <v>0</v>
      </c>
      <c r="E85" s="114">
        <f t="shared" si="5"/>
        <v>0</v>
      </c>
      <c r="F85" s="115">
        <f t="shared" si="2"/>
        <v>0</v>
      </c>
      <c r="G85" s="115">
        <f t="shared" si="6"/>
        <v>4328.050471</v>
      </c>
    </row>
    <row r="86">
      <c r="A86" s="112">
        <v>77.0</v>
      </c>
      <c r="B86" s="113">
        <f t="shared" si="3"/>
        <v>0</v>
      </c>
      <c r="C86" s="114">
        <f t="shared" si="4"/>
        <v>0</v>
      </c>
      <c r="D86" s="115">
        <f t="shared" si="1"/>
        <v>0</v>
      </c>
      <c r="E86" s="114">
        <f t="shared" si="5"/>
        <v>0</v>
      </c>
      <c r="F86" s="115">
        <f t="shared" si="2"/>
        <v>0</v>
      </c>
      <c r="G86" s="115">
        <f t="shared" si="6"/>
        <v>4328.050471</v>
      </c>
    </row>
    <row r="87">
      <c r="A87" s="112">
        <v>78.0</v>
      </c>
      <c r="B87" s="113">
        <f t="shared" si="3"/>
        <v>0</v>
      </c>
      <c r="C87" s="114">
        <f t="shared" si="4"/>
        <v>0</v>
      </c>
      <c r="D87" s="115">
        <f t="shared" si="1"/>
        <v>0</v>
      </c>
      <c r="E87" s="114">
        <f t="shared" si="5"/>
        <v>0</v>
      </c>
      <c r="F87" s="115">
        <f t="shared" si="2"/>
        <v>0</v>
      </c>
      <c r="G87" s="115">
        <f t="shared" si="6"/>
        <v>4328.050471</v>
      </c>
    </row>
    <row r="88">
      <c r="A88" s="112">
        <v>79.0</v>
      </c>
      <c r="B88" s="113">
        <f t="shared" si="3"/>
        <v>0</v>
      </c>
      <c r="C88" s="114">
        <f t="shared" si="4"/>
        <v>0</v>
      </c>
      <c r="D88" s="115">
        <f t="shared" si="1"/>
        <v>0</v>
      </c>
      <c r="E88" s="114">
        <f t="shared" si="5"/>
        <v>0</v>
      </c>
      <c r="F88" s="115">
        <f t="shared" si="2"/>
        <v>0</v>
      </c>
      <c r="G88" s="115">
        <f t="shared" si="6"/>
        <v>4328.050471</v>
      </c>
    </row>
    <row r="89">
      <c r="A89" s="112">
        <v>80.0</v>
      </c>
      <c r="B89" s="113">
        <f t="shared" si="3"/>
        <v>0</v>
      </c>
      <c r="C89" s="114">
        <f t="shared" si="4"/>
        <v>0</v>
      </c>
      <c r="D89" s="115">
        <f t="shared" si="1"/>
        <v>0</v>
      </c>
      <c r="E89" s="114">
        <f t="shared" si="5"/>
        <v>0</v>
      </c>
      <c r="F89" s="115">
        <f t="shared" si="2"/>
        <v>0</v>
      </c>
      <c r="G89" s="115">
        <f t="shared" si="6"/>
        <v>4328.050471</v>
      </c>
    </row>
    <row r="90">
      <c r="A90" s="112">
        <v>81.0</v>
      </c>
      <c r="B90" s="113">
        <f t="shared" si="3"/>
        <v>0</v>
      </c>
      <c r="C90" s="114">
        <f t="shared" si="4"/>
        <v>0</v>
      </c>
      <c r="D90" s="115">
        <f t="shared" si="1"/>
        <v>0</v>
      </c>
      <c r="E90" s="114">
        <f t="shared" si="5"/>
        <v>0</v>
      </c>
      <c r="F90" s="115">
        <f t="shared" si="2"/>
        <v>0</v>
      </c>
      <c r="G90" s="115">
        <f t="shared" si="6"/>
        <v>4328.050471</v>
      </c>
    </row>
    <row r="91">
      <c r="A91" s="112">
        <v>82.0</v>
      </c>
      <c r="B91" s="113">
        <f t="shared" si="3"/>
        <v>0</v>
      </c>
      <c r="C91" s="114">
        <f t="shared" si="4"/>
        <v>0</v>
      </c>
      <c r="D91" s="115">
        <f t="shared" si="1"/>
        <v>0</v>
      </c>
      <c r="E91" s="114">
        <f t="shared" si="5"/>
        <v>0</v>
      </c>
      <c r="F91" s="115">
        <f t="shared" si="2"/>
        <v>0</v>
      </c>
      <c r="G91" s="115">
        <f t="shared" si="6"/>
        <v>4328.050471</v>
      </c>
    </row>
    <row r="92">
      <c r="A92" s="112">
        <v>83.0</v>
      </c>
      <c r="B92" s="113">
        <f t="shared" si="3"/>
        <v>0</v>
      </c>
      <c r="C92" s="114">
        <f t="shared" si="4"/>
        <v>0</v>
      </c>
      <c r="D92" s="115">
        <f t="shared" si="1"/>
        <v>0</v>
      </c>
      <c r="E92" s="114">
        <f t="shared" si="5"/>
        <v>0</v>
      </c>
      <c r="F92" s="115">
        <f t="shared" si="2"/>
        <v>0</v>
      </c>
      <c r="G92" s="115">
        <f t="shared" si="6"/>
        <v>4328.050471</v>
      </c>
    </row>
    <row r="93">
      <c r="A93" s="112">
        <v>84.0</v>
      </c>
      <c r="B93" s="113">
        <f t="shared" si="3"/>
        <v>0</v>
      </c>
      <c r="C93" s="114">
        <f t="shared" si="4"/>
        <v>0</v>
      </c>
      <c r="D93" s="115">
        <f t="shared" si="1"/>
        <v>0</v>
      </c>
      <c r="E93" s="114">
        <f t="shared" si="5"/>
        <v>0</v>
      </c>
      <c r="F93" s="115">
        <f t="shared" si="2"/>
        <v>0</v>
      </c>
      <c r="G93" s="115">
        <f t="shared" si="6"/>
        <v>4328.050471</v>
      </c>
    </row>
    <row r="94">
      <c r="A94" s="112">
        <v>85.0</v>
      </c>
      <c r="B94" s="113">
        <f t="shared" si="3"/>
        <v>0</v>
      </c>
      <c r="C94" s="114">
        <f t="shared" si="4"/>
        <v>0</v>
      </c>
      <c r="D94" s="115">
        <f t="shared" si="1"/>
        <v>0</v>
      </c>
      <c r="E94" s="114">
        <f t="shared" si="5"/>
        <v>0</v>
      </c>
      <c r="F94" s="115">
        <f t="shared" si="2"/>
        <v>0</v>
      </c>
      <c r="G94" s="115">
        <f t="shared" si="6"/>
        <v>4328.050471</v>
      </c>
    </row>
    <row r="95">
      <c r="A95" s="112">
        <v>86.0</v>
      </c>
      <c r="B95" s="113">
        <f t="shared" si="3"/>
        <v>0</v>
      </c>
      <c r="C95" s="114">
        <f t="shared" si="4"/>
        <v>0</v>
      </c>
      <c r="D95" s="115">
        <f t="shared" si="1"/>
        <v>0</v>
      </c>
      <c r="E95" s="114">
        <f t="shared" si="5"/>
        <v>0</v>
      </c>
      <c r="F95" s="115">
        <f t="shared" si="2"/>
        <v>0</v>
      </c>
      <c r="G95" s="115">
        <f t="shared" si="6"/>
        <v>4328.050471</v>
      </c>
    </row>
    <row r="96">
      <c r="A96" s="112">
        <v>87.0</v>
      </c>
      <c r="B96" s="113">
        <f t="shared" si="3"/>
        <v>0</v>
      </c>
      <c r="C96" s="114">
        <f t="shared" si="4"/>
        <v>0</v>
      </c>
      <c r="D96" s="115">
        <f t="shared" si="1"/>
        <v>0</v>
      </c>
      <c r="E96" s="114">
        <f t="shared" si="5"/>
        <v>0</v>
      </c>
      <c r="F96" s="115">
        <f t="shared" si="2"/>
        <v>0</v>
      </c>
      <c r="G96" s="115">
        <f t="shared" si="6"/>
        <v>4328.050471</v>
      </c>
    </row>
    <row r="97">
      <c r="A97" s="112">
        <v>88.0</v>
      </c>
      <c r="B97" s="113">
        <f t="shared" si="3"/>
        <v>0</v>
      </c>
      <c r="C97" s="114">
        <f t="shared" si="4"/>
        <v>0</v>
      </c>
      <c r="D97" s="115">
        <f t="shared" si="1"/>
        <v>0</v>
      </c>
      <c r="E97" s="114">
        <f t="shared" si="5"/>
        <v>0</v>
      </c>
      <c r="F97" s="115">
        <f t="shared" si="2"/>
        <v>0</v>
      </c>
      <c r="G97" s="115">
        <f t="shared" si="6"/>
        <v>4328.050471</v>
      </c>
    </row>
    <row r="98">
      <c r="A98" s="112">
        <v>89.0</v>
      </c>
      <c r="B98" s="113">
        <f t="shared" si="3"/>
        <v>0</v>
      </c>
      <c r="C98" s="114">
        <f t="shared" si="4"/>
        <v>0</v>
      </c>
      <c r="D98" s="115">
        <f t="shared" si="1"/>
        <v>0</v>
      </c>
      <c r="E98" s="114">
        <f t="shared" si="5"/>
        <v>0</v>
      </c>
      <c r="F98" s="115">
        <f t="shared" si="2"/>
        <v>0</v>
      </c>
      <c r="G98" s="115">
        <f t="shared" si="6"/>
        <v>4328.050471</v>
      </c>
    </row>
    <row r="99">
      <c r="A99" s="112">
        <v>90.0</v>
      </c>
      <c r="B99" s="113">
        <f t="shared" si="3"/>
        <v>0</v>
      </c>
      <c r="C99" s="114">
        <f t="shared" si="4"/>
        <v>0</v>
      </c>
      <c r="D99" s="115">
        <f t="shared" si="1"/>
        <v>0</v>
      </c>
      <c r="E99" s="114">
        <f t="shared" si="5"/>
        <v>0</v>
      </c>
      <c r="F99" s="115">
        <f t="shared" si="2"/>
        <v>0</v>
      </c>
      <c r="G99" s="115">
        <f t="shared" si="6"/>
        <v>4328.050471</v>
      </c>
    </row>
    <row r="100">
      <c r="A100" s="112">
        <v>91.0</v>
      </c>
      <c r="B100" s="113">
        <f t="shared" si="3"/>
        <v>0</v>
      </c>
      <c r="C100" s="114">
        <f t="shared" si="4"/>
        <v>0</v>
      </c>
      <c r="D100" s="115">
        <f t="shared" si="1"/>
        <v>0</v>
      </c>
      <c r="E100" s="114">
        <f t="shared" si="5"/>
        <v>0</v>
      </c>
      <c r="F100" s="115">
        <f t="shared" si="2"/>
        <v>0</v>
      </c>
      <c r="G100" s="115">
        <f t="shared" si="6"/>
        <v>4328.050471</v>
      </c>
    </row>
    <row r="101">
      <c r="A101" s="112">
        <v>92.0</v>
      </c>
      <c r="B101" s="113">
        <f t="shared" si="3"/>
        <v>0</v>
      </c>
      <c r="C101" s="114">
        <f t="shared" si="4"/>
        <v>0</v>
      </c>
      <c r="D101" s="115">
        <f t="shared" si="1"/>
        <v>0</v>
      </c>
      <c r="E101" s="114">
        <f t="shared" si="5"/>
        <v>0</v>
      </c>
      <c r="F101" s="115">
        <f t="shared" si="2"/>
        <v>0</v>
      </c>
      <c r="G101" s="115">
        <f t="shared" si="6"/>
        <v>4328.050471</v>
      </c>
    </row>
    <row r="102">
      <c r="A102" s="112">
        <v>93.0</v>
      </c>
      <c r="B102" s="113">
        <f t="shared" si="3"/>
        <v>0</v>
      </c>
      <c r="C102" s="114">
        <f t="shared" si="4"/>
        <v>0</v>
      </c>
      <c r="D102" s="115">
        <f t="shared" si="1"/>
        <v>0</v>
      </c>
      <c r="E102" s="114">
        <f t="shared" si="5"/>
        <v>0</v>
      </c>
      <c r="F102" s="115">
        <f t="shared" si="2"/>
        <v>0</v>
      </c>
      <c r="G102" s="115">
        <f t="shared" si="6"/>
        <v>4328.050471</v>
      </c>
    </row>
    <row r="103">
      <c r="A103" s="112">
        <v>94.0</v>
      </c>
      <c r="B103" s="113">
        <f t="shared" si="3"/>
        <v>0</v>
      </c>
      <c r="C103" s="114">
        <f t="shared" si="4"/>
        <v>0</v>
      </c>
      <c r="D103" s="115">
        <f t="shared" si="1"/>
        <v>0</v>
      </c>
      <c r="E103" s="114">
        <f t="shared" si="5"/>
        <v>0</v>
      </c>
      <c r="F103" s="115">
        <f t="shared" si="2"/>
        <v>0</v>
      </c>
      <c r="G103" s="115">
        <f t="shared" si="6"/>
        <v>4328.050471</v>
      </c>
    </row>
    <row r="104">
      <c r="A104" s="112">
        <v>95.0</v>
      </c>
      <c r="B104" s="113">
        <f t="shared" si="3"/>
        <v>0</v>
      </c>
      <c r="C104" s="114">
        <f t="shared" si="4"/>
        <v>0</v>
      </c>
      <c r="D104" s="115">
        <f t="shared" si="1"/>
        <v>0</v>
      </c>
      <c r="E104" s="114">
        <f t="shared" si="5"/>
        <v>0</v>
      </c>
      <c r="F104" s="115">
        <f t="shared" si="2"/>
        <v>0</v>
      </c>
      <c r="G104" s="115">
        <f t="shared" si="6"/>
        <v>4328.050471</v>
      </c>
    </row>
    <row r="105">
      <c r="A105" s="112">
        <v>96.0</v>
      </c>
      <c r="B105" s="113">
        <f t="shared" si="3"/>
        <v>0</v>
      </c>
      <c r="C105" s="114">
        <f t="shared" si="4"/>
        <v>0</v>
      </c>
      <c r="D105" s="115">
        <f t="shared" si="1"/>
        <v>0</v>
      </c>
      <c r="E105" s="114">
        <f t="shared" si="5"/>
        <v>0</v>
      </c>
      <c r="F105" s="115">
        <f t="shared" si="2"/>
        <v>0</v>
      </c>
      <c r="G105" s="115">
        <f t="shared" si="6"/>
        <v>4328.050471</v>
      </c>
    </row>
    <row r="106">
      <c r="A106" s="112">
        <v>97.0</v>
      </c>
      <c r="B106" s="113">
        <f t="shared" si="3"/>
        <v>0</v>
      </c>
      <c r="C106" s="114">
        <f t="shared" si="4"/>
        <v>0</v>
      </c>
      <c r="D106" s="115">
        <f t="shared" si="1"/>
        <v>0</v>
      </c>
      <c r="E106" s="114">
        <f t="shared" si="5"/>
        <v>0</v>
      </c>
      <c r="F106" s="115">
        <f t="shared" si="2"/>
        <v>0</v>
      </c>
      <c r="G106" s="115">
        <f t="shared" si="6"/>
        <v>4328.050471</v>
      </c>
    </row>
    <row r="107">
      <c r="A107" s="112">
        <v>98.0</v>
      </c>
      <c r="B107" s="113">
        <f t="shared" si="3"/>
        <v>0</v>
      </c>
      <c r="C107" s="114">
        <f t="shared" si="4"/>
        <v>0</v>
      </c>
      <c r="D107" s="115">
        <f t="shared" si="1"/>
        <v>0</v>
      </c>
      <c r="E107" s="114">
        <f t="shared" si="5"/>
        <v>0</v>
      </c>
      <c r="F107" s="115">
        <f t="shared" si="2"/>
        <v>0</v>
      </c>
      <c r="G107" s="115">
        <f t="shared" si="6"/>
        <v>4328.050471</v>
      </c>
    </row>
    <row r="108">
      <c r="A108" s="112">
        <v>99.0</v>
      </c>
      <c r="B108" s="113">
        <f t="shared" si="3"/>
        <v>0</v>
      </c>
      <c r="C108" s="114">
        <f t="shared" si="4"/>
        <v>0</v>
      </c>
      <c r="D108" s="115">
        <f t="shared" si="1"/>
        <v>0</v>
      </c>
      <c r="E108" s="114">
        <f t="shared" si="5"/>
        <v>0</v>
      </c>
      <c r="F108" s="115">
        <f t="shared" si="2"/>
        <v>0</v>
      </c>
      <c r="G108" s="115">
        <f t="shared" si="6"/>
        <v>4328.050471</v>
      </c>
    </row>
    <row r="109">
      <c r="A109" s="112">
        <v>100.0</v>
      </c>
      <c r="B109" s="113">
        <f t="shared" si="3"/>
        <v>0</v>
      </c>
      <c r="C109" s="114">
        <f t="shared" si="4"/>
        <v>0</v>
      </c>
      <c r="D109" s="115">
        <f t="shared" si="1"/>
        <v>0</v>
      </c>
      <c r="E109" s="114">
        <f t="shared" si="5"/>
        <v>0</v>
      </c>
      <c r="F109" s="115">
        <f t="shared" si="2"/>
        <v>0</v>
      </c>
      <c r="G109" s="115">
        <f t="shared" si="6"/>
        <v>4328.050471</v>
      </c>
    </row>
    <row r="110">
      <c r="A110" s="112">
        <v>101.0</v>
      </c>
      <c r="B110" s="113">
        <f t="shared" si="3"/>
        <v>0</v>
      </c>
      <c r="C110" s="114">
        <f t="shared" si="4"/>
        <v>0</v>
      </c>
      <c r="D110" s="115">
        <f t="shared" si="1"/>
        <v>0</v>
      </c>
      <c r="E110" s="114">
        <f t="shared" si="5"/>
        <v>0</v>
      </c>
      <c r="F110" s="115">
        <f t="shared" si="2"/>
        <v>0</v>
      </c>
      <c r="G110" s="115">
        <f t="shared" si="6"/>
        <v>4328.050471</v>
      </c>
    </row>
    <row r="111">
      <c r="A111" s="112">
        <v>102.0</v>
      </c>
      <c r="B111" s="113">
        <f t="shared" si="3"/>
        <v>0</v>
      </c>
      <c r="C111" s="114">
        <f t="shared" si="4"/>
        <v>0</v>
      </c>
      <c r="D111" s="115">
        <f t="shared" si="1"/>
        <v>0</v>
      </c>
      <c r="E111" s="114">
        <f t="shared" si="5"/>
        <v>0</v>
      </c>
      <c r="F111" s="115">
        <f t="shared" si="2"/>
        <v>0</v>
      </c>
      <c r="G111" s="115">
        <f t="shared" si="6"/>
        <v>4328.050471</v>
      </c>
    </row>
    <row r="112">
      <c r="A112" s="112">
        <v>103.0</v>
      </c>
      <c r="B112" s="113">
        <f t="shared" si="3"/>
        <v>0</v>
      </c>
      <c r="C112" s="114">
        <f t="shared" si="4"/>
        <v>0</v>
      </c>
      <c r="D112" s="115">
        <f t="shared" si="1"/>
        <v>0</v>
      </c>
      <c r="E112" s="114">
        <f t="shared" si="5"/>
        <v>0</v>
      </c>
      <c r="F112" s="115">
        <f t="shared" si="2"/>
        <v>0</v>
      </c>
      <c r="G112" s="115">
        <f t="shared" si="6"/>
        <v>4328.050471</v>
      </c>
    </row>
    <row r="113">
      <c r="A113" s="112">
        <v>104.0</v>
      </c>
      <c r="B113" s="113">
        <f t="shared" si="3"/>
        <v>0</v>
      </c>
      <c r="C113" s="114">
        <f t="shared" si="4"/>
        <v>0</v>
      </c>
      <c r="D113" s="115">
        <f t="shared" si="1"/>
        <v>0</v>
      </c>
      <c r="E113" s="114">
        <f t="shared" si="5"/>
        <v>0</v>
      </c>
      <c r="F113" s="115">
        <f t="shared" si="2"/>
        <v>0</v>
      </c>
      <c r="G113" s="115">
        <f t="shared" si="6"/>
        <v>4328.050471</v>
      </c>
    </row>
    <row r="114">
      <c r="A114" s="112">
        <v>105.0</v>
      </c>
      <c r="B114" s="113">
        <f t="shared" si="3"/>
        <v>0</v>
      </c>
      <c r="C114" s="114">
        <f t="shared" si="4"/>
        <v>0</v>
      </c>
      <c r="D114" s="115">
        <f t="shared" si="1"/>
        <v>0</v>
      </c>
      <c r="E114" s="114">
        <f t="shared" si="5"/>
        <v>0</v>
      </c>
      <c r="F114" s="115">
        <f t="shared" si="2"/>
        <v>0</v>
      </c>
      <c r="G114" s="115">
        <f t="shared" si="6"/>
        <v>4328.050471</v>
      </c>
    </row>
    <row r="115">
      <c r="A115" s="112">
        <v>106.0</v>
      </c>
      <c r="B115" s="113">
        <f t="shared" si="3"/>
        <v>0</v>
      </c>
      <c r="C115" s="114">
        <f t="shared" si="4"/>
        <v>0</v>
      </c>
      <c r="D115" s="115">
        <f t="shared" si="1"/>
        <v>0</v>
      </c>
      <c r="E115" s="114">
        <f t="shared" si="5"/>
        <v>0</v>
      </c>
      <c r="F115" s="115">
        <f t="shared" si="2"/>
        <v>0</v>
      </c>
      <c r="G115" s="115">
        <f t="shared" si="6"/>
        <v>4328.050471</v>
      </c>
    </row>
    <row r="116">
      <c r="A116" s="112">
        <v>107.0</v>
      </c>
      <c r="B116" s="113">
        <f t="shared" si="3"/>
        <v>0</v>
      </c>
      <c r="C116" s="114">
        <f t="shared" si="4"/>
        <v>0</v>
      </c>
      <c r="D116" s="115">
        <f t="shared" si="1"/>
        <v>0</v>
      </c>
      <c r="E116" s="114">
        <f t="shared" si="5"/>
        <v>0</v>
      </c>
      <c r="F116" s="115">
        <f t="shared" si="2"/>
        <v>0</v>
      </c>
      <c r="G116" s="115">
        <f t="shared" si="6"/>
        <v>4328.050471</v>
      </c>
    </row>
    <row r="117">
      <c r="A117" s="112">
        <v>108.0</v>
      </c>
      <c r="B117" s="113">
        <f t="shared" si="3"/>
        <v>0</v>
      </c>
      <c r="C117" s="114">
        <f t="shared" si="4"/>
        <v>0</v>
      </c>
      <c r="D117" s="115">
        <f t="shared" si="1"/>
        <v>0</v>
      </c>
      <c r="E117" s="114">
        <f t="shared" si="5"/>
        <v>0</v>
      </c>
      <c r="F117" s="115">
        <f t="shared" si="2"/>
        <v>0</v>
      </c>
      <c r="G117" s="115">
        <f t="shared" si="6"/>
        <v>4328.050471</v>
      </c>
    </row>
    <row r="118">
      <c r="A118" s="112">
        <v>109.0</v>
      </c>
      <c r="B118" s="113">
        <f t="shared" si="3"/>
        <v>0</v>
      </c>
      <c r="C118" s="114">
        <f t="shared" si="4"/>
        <v>0</v>
      </c>
      <c r="D118" s="115">
        <f t="shared" si="1"/>
        <v>0</v>
      </c>
      <c r="E118" s="114">
        <f t="shared" si="5"/>
        <v>0</v>
      </c>
      <c r="F118" s="115">
        <f t="shared" si="2"/>
        <v>0</v>
      </c>
      <c r="G118" s="115">
        <f t="shared" si="6"/>
        <v>4328.050471</v>
      </c>
    </row>
    <row r="119">
      <c r="A119" s="112">
        <v>110.0</v>
      </c>
      <c r="B119" s="113">
        <f t="shared" si="3"/>
        <v>0</v>
      </c>
      <c r="C119" s="114">
        <f t="shared" si="4"/>
        <v>0</v>
      </c>
      <c r="D119" s="115">
        <f t="shared" si="1"/>
        <v>0</v>
      </c>
      <c r="E119" s="114">
        <f t="shared" si="5"/>
        <v>0</v>
      </c>
      <c r="F119" s="115">
        <f t="shared" si="2"/>
        <v>0</v>
      </c>
      <c r="G119" s="115">
        <f t="shared" si="6"/>
        <v>4328.050471</v>
      </c>
    </row>
    <row r="120">
      <c r="A120" s="112">
        <v>111.0</v>
      </c>
      <c r="B120" s="113">
        <f t="shared" si="3"/>
        <v>0</v>
      </c>
      <c r="C120" s="114">
        <f t="shared" si="4"/>
        <v>0</v>
      </c>
      <c r="D120" s="115">
        <f t="shared" si="1"/>
        <v>0</v>
      </c>
      <c r="E120" s="114">
        <f t="shared" si="5"/>
        <v>0</v>
      </c>
      <c r="F120" s="115">
        <f t="shared" si="2"/>
        <v>0</v>
      </c>
      <c r="G120" s="115">
        <f t="shared" si="6"/>
        <v>4328.050471</v>
      </c>
    </row>
    <row r="121">
      <c r="A121" s="112">
        <v>112.0</v>
      </c>
      <c r="B121" s="113">
        <f t="shared" si="3"/>
        <v>0</v>
      </c>
      <c r="C121" s="114">
        <f t="shared" si="4"/>
        <v>0</v>
      </c>
      <c r="D121" s="115">
        <f t="shared" si="1"/>
        <v>0</v>
      </c>
      <c r="E121" s="114">
        <f t="shared" si="5"/>
        <v>0</v>
      </c>
      <c r="F121" s="115">
        <f t="shared" si="2"/>
        <v>0</v>
      </c>
      <c r="G121" s="115">
        <f t="shared" si="6"/>
        <v>4328.050471</v>
      </c>
    </row>
    <row r="122">
      <c r="A122" s="112">
        <v>113.0</v>
      </c>
      <c r="B122" s="113">
        <f t="shared" si="3"/>
        <v>0</v>
      </c>
      <c r="C122" s="114">
        <f t="shared" si="4"/>
        <v>0</v>
      </c>
      <c r="D122" s="115">
        <f t="shared" si="1"/>
        <v>0</v>
      </c>
      <c r="E122" s="114">
        <f t="shared" si="5"/>
        <v>0</v>
      </c>
      <c r="F122" s="115">
        <f t="shared" si="2"/>
        <v>0</v>
      </c>
      <c r="G122" s="115">
        <f t="shared" si="6"/>
        <v>4328.050471</v>
      </c>
    </row>
    <row r="123">
      <c r="A123" s="112">
        <v>114.0</v>
      </c>
      <c r="B123" s="113">
        <f t="shared" si="3"/>
        <v>0</v>
      </c>
      <c r="C123" s="114">
        <f t="shared" si="4"/>
        <v>0</v>
      </c>
      <c r="D123" s="115">
        <f t="shared" si="1"/>
        <v>0</v>
      </c>
      <c r="E123" s="114">
        <f t="shared" si="5"/>
        <v>0</v>
      </c>
      <c r="F123" s="115">
        <f t="shared" si="2"/>
        <v>0</v>
      </c>
      <c r="G123" s="115">
        <f t="shared" si="6"/>
        <v>4328.050471</v>
      </c>
    </row>
    <row r="124">
      <c r="A124" s="112">
        <v>115.0</v>
      </c>
      <c r="B124" s="113">
        <f t="shared" si="3"/>
        <v>0</v>
      </c>
      <c r="C124" s="114">
        <f t="shared" si="4"/>
        <v>0</v>
      </c>
      <c r="D124" s="115">
        <f t="shared" si="1"/>
        <v>0</v>
      </c>
      <c r="E124" s="114">
        <f t="shared" si="5"/>
        <v>0</v>
      </c>
      <c r="F124" s="115">
        <f t="shared" si="2"/>
        <v>0</v>
      </c>
      <c r="G124" s="115">
        <f t="shared" si="6"/>
        <v>4328.050471</v>
      </c>
    </row>
    <row r="125">
      <c r="A125" s="112">
        <v>116.0</v>
      </c>
      <c r="B125" s="113">
        <f t="shared" si="3"/>
        <v>0</v>
      </c>
      <c r="C125" s="114">
        <f t="shared" si="4"/>
        <v>0</v>
      </c>
      <c r="D125" s="115">
        <f t="shared" si="1"/>
        <v>0</v>
      </c>
      <c r="E125" s="114">
        <f t="shared" si="5"/>
        <v>0</v>
      </c>
      <c r="F125" s="115">
        <f t="shared" si="2"/>
        <v>0</v>
      </c>
      <c r="G125" s="115">
        <f t="shared" si="6"/>
        <v>4328.050471</v>
      </c>
    </row>
    <row r="126">
      <c r="A126" s="112">
        <v>117.0</v>
      </c>
      <c r="B126" s="113">
        <f t="shared" si="3"/>
        <v>0</v>
      </c>
      <c r="C126" s="114">
        <f t="shared" si="4"/>
        <v>0</v>
      </c>
      <c r="D126" s="115">
        <f t="shared" si="1"/>
        <v>0</v>
      </c>
      <c r="E126" s="114">
        <f t="shared" si="5"/>
        <v>0</v>
      </c>
      <c r="F126" s="115">
        <f t="shared" si="2"/>
        <v>0</v>
      </c>
      <c r="G126" s="115">
        <f t="shared" si="6"/>
        <v>4328.050471</v>
      </c>
    </row>
    <row r="127">
      <c r="A127" s="112">
        <v>118.0</v>
      </c>
      <c r="B127" s="113">
        <f t="shared" si="3"/>
        <v>0</v>
      </c>
      <c r="C127" s="114">
        <f t="shared" si="4"/>
        <v>0</v>
      </c>
      <c r="D127" s="115">
        <f t="shared" si="1"/>
        <v>0</v>
      </c>
      <c r="E127" s="114">
        <f t="shared" si="5"/>
        <v>0</v>
      </c>
      <c r="F127" s="115">
        <f t="shared" si="2"/>
        <v>0</v>
      </c>
      <c r="G127" s="115">
        <f t="shared" si="6"/>
        <v>4328.050471</v>
      </c>
    </row>
    <row r="128">
      <c r="A128" s="112">
        <v>119.0</v>
      </c>
      <c r="B128" s="113">
        <f t="shared" si="3"/>
        <v>0</v>
      </c>
      <c r="C128" s="114">
        <f t="shared" si="4"/>
        <v>0</v>
      </c>
      <c r="D128" s="115">
        <f t="shared" si="1"/>
        <v>0</v>
      </c>
      <c r="E128" s="114">
        <f t="shared" si="5"/>
        <v>0</v>
      </c>
      <c r="F128" s="115">
        <f t="shared" si="2"/>
        <v>0</v>
      </c>
      <c r="G128" s="115">
        <f t="shared" si="6"/>
        <v>4328.050471</v>
      </c>
    </row>
    <row r="129">
      <c r="A129" s="112">
        <v>120.0</v>
      </c>
      <c r="B129" s="113">
        <f t="shared" si="3"/>
        <v>0</v>
      </c>
      <c r="C129" s="114">
        <f t="shared" si="4"/>
        <v>0</v>
      </c>
      <c r="D129" s="115">
        <f t="shared" si="1"/>
        <v>0</v>
      </c>
      <c r="E129" s="114">
        <f t="shared" si="5"/>
        <v>0</v>
      </c>
      <c r="F129" s="115">
        <f t="shared" si="2"/>
        <v>0</v>
      </c>
      <c r="G129" s="115">
        <f t="shared" si="6"/>
        <v>4328.050471</v>
      </c>
    </row>
    <row r="130">
      <c r="A130" s="112">
        <v>121.0</v>
      </c>
      <c r="B130" s="113">
        <f t="shared" si="3"/>
        <v>0</v>
      </c>
      <c r="C130" s="114">
        <f t="shared" si="4"/>
        <v>0</v>
      </c>
      <c r="D130" s="115">
        <f t="shared" si="1"/>
        <v>0</v>
      </c>
      <c r="E130" s="114">
        <f t="shared" si="5"/>
        <v>0</v>
      </c>
      <c r="F130" s="115">
        <f t="shared" si="2"/>
        <v>0</v>
      </c>
      <c r="G130" s="115">
        <f t="shared" si="6"/>
        <v>4328.050471</v>
      </c>
    </row>
    <row r="131">
      <c r="A131" s="112">
        <v>122.0</v>
      </c>
      <c r="B131" s="113">
        <f t="shared" si="3"/>
        <v>0</v>
      </c>
      <c r="C131" s="114">
        <f t="shared" si="4"/>
        <v>0</v>
      </c>
      <c r="D131" s="115">
        <f t="shared" si="1"/>
        <v>0</v>
      </c>
      <c r="E131" s="114">
        <f t="shared" si="5"/>
        <v>0</v>
      </c>
      <c r="F131" s="115">
        <f t="shared" si="2"/>
        <v>0</v>
      </c>
      <c r="G131" s="115">
        <f t="shared" si="6"/>
        <v>4328.050471</v>
      </c>
    </row>
    <row r="132">
      <c r="A132" s="112">
        <v>123.0</v>
      </c>
      <c r="B132" s="113">
        <f t="shared" si="3"/>
        <v>0</v>
      </c>
      <c r="C132" s="114">
        <f t="shared" si="4"/>
        <v>0</v>
      </c>
      <c r="D132" s="115">
        <f t="shared" si="1"/>
        <v>0</v>
      </c>
      <c r="E132" s="114">
        <f t="shared" si="5"/>
        <v>0</v>
      </c>
      <c r="F132" s="115">
        <f t="shared" si="2"/>
        <v>0</v>
      </c>
      <c r="G132" s="115">
        <f t="shared" si="6"/>
        <v>4328.050471</v>
      </c>
    </row>
    <row r="133">
      <c r="A133" s="112">
        <v>124.0</v>
      </c>
      <c r="B133" s="113">
        <f t="shared" si="3"/>
        <v>0</v>
      </c>
      <c r="C133" s="114">
        <f t="shared" si="4"/>
        <v>0</v>
      </c>
      <c r="D133" s="115">
        <f t="shared" si="1"/>
        <v>0</v>
      </c>
      <c r="E133" s="114">
        <f t="shared" si="5"/>
        <v>0</v>
      </c>
      <c r="F133" s="115">
        <f t="shared" si="2"/>
        <v>0</v>
      </c>
      <c r="G133" s="115">
        <f t="shared" si="6"/>
        <v>4328.050471</v>
      </c>
    </row>
    <row r="134">
      <c r="A134" s="112">
        <v>125.0</v>
      </c>
      <c r="B134" s="113">
        <f t="shared" si="3"/>
        <v>0</v>
      </c>
      <c r="C134" s="114">
        <f t="shared" si="4"/>
        <v>0</v>
      </c>
      <c r="D134" s="115">
        <f t="shared" si="1"/>
        <v>0</v>
      </c>
      <c r="E134" s="114">
        <f t="shared" si="5"/>
        <v>0</v>
      </c>
      <c r="F134" s="115">
        <f t="shared" si="2"/>
        <v>0</v>
      </c>
      <c r="G134" s="115">
        <f t="shared" si="6"/>
        <v>4328.050471</v>
      </c>
    </row>
    <row r="135">
      <c r="A135" s="112">
        <v>126.0</v>
      </c>
      <c r="B135" s="113">
        <f t="shared" si="3"/>
        <v>0</v>
      </c>
      <c r="C135" s="114">
        <f t="shared" si="4"/>
        <v>0</v>
      </c>
      <c r="D135" s="115">
        <f t="shared" si="1"/>
        <v>0</v>
      </c>
      <c r="E135" s="114">
        <f t="shared" si="5"/>
        <v>0</v>
      </c>
      <c r="F135" s="115">
        <f t="shared" si="2"/>
        <v>0</v>
      </c>
      <c r="G135" s="115">
        <f t="shared" si="6"/>
        <v>4328.050471</v>
      </c>
    </row>
    <row r="136">
      <c r="A136" s="112">
        <v>127.0</v>
      </c>
      <c r="B136" s="113">
        <f t="shared" si="3"/>
        <v>0</v>
      </c>
      <c r="C136" s="114">
        <f t="shared" si="4"/>
        <v>0</v>
      </c>
      <c r="D136" s="115">
        <f t="shared" si="1"/>
        <v>0</v>
      </c>
      <c r="E136" s="114">
        <f t="shared" si="5"/>
        <v>0</v>
      </c>
      <c r="F136" s="115">
        <f t="shared" si="2"/>
        <v>0</v>
      </c>
      <c r="G136" s="115">
        <f t="shared" si="6"/>
        <v>4328.050471</v>
      </c>
    </row>
    <row r="137">
      <c r="A137" s="112">
        <v>128.0</v>
      </c>
      <c r="B137" s="113">
        <f t="shared" si="3"/>
        <v>0</v>
      </c>
      <c r="C137" s="114">
        <f t="shared" si="4"/>
        <v>0</v>
      </c>
      <c r="D137" s="115">
        <f t="shared" si="1"/>
        <v>0</v>
      </c>
      <c r="E137" s="114">
        <f t="shared" si="5"/>
        <v>0</v>
      </c>
      <c r="F137" s="115">
        <f t="shared" si="2"/>
        <v>0</v>
      </c>
      <c r="G137" s="115">
        <f t="shared" si="6"/>
        <v>4328.050471</v>
      </c>
    </row>
    <row r="138">
      <c r="A138" s="112">
        <v>129.0</v>
      </c>
      <c r="B138" s="113">
        <f t="shared" si="3"/>
        <v>0</v>
      </c>
      <c r="C138" s="114">
        <f t="shared" si="4"/>
        <v>0</v>
      </c>
      <c r="D138" s="115">
        <f t="shared" si="1"/>
        <v>0</v>
      </c>
      <c r="E138" s="114">
        <f t="shared" si="5"/>
        <v>0</v>
      </c>
      <c r="F138" s="115">
        <f t="shared" si="2"/>
        <v>0</v>
      </c>
      <c r="G138" s="115">
        <f t="shared" si="6"/>
        <v>4328.050471</v>
      </c>
    </row>
    <row r="139">
      <c r="A139" s="112">
        <v>130.0</v>
      </c>
      <c r="B139" s="113">
        <f t="shared" si="3"/>
        <v>0</v>
      </c>
      <c r="C139" s="114">
        <f t="shared" si="4"/>
        <v>0</v>
      </c>
      <c r="D139" s="115">
        <f t="shared" si="1"/>
        <v>0</v>
      </c>
      <c r="E139" s="114">
        <f t="shared" si="5"/>
        <v>0</v>
      </c>
      <c r="F139" s="115">
        <f t="shared" si="2"/>
        <v>0</v>
      </c>
      <c r="G139" s="115">
        <f t="shared" si="6"/>
        <v>4328.050471</v>
      </c>
    </row>
    <row r="140">
      <c r="A140" s="112">
        <v>131.0</v>
      </c>
      <c r="B140" s="113">
        <f t="shared" si="3"/>
        <v>0</v>
      </c>
      <c r="C140" s="114">
        <f t="shared" si="4"/>
        <v>0</v>
      </c>
      <c r="D140" s="115">
        <f t="shared" si="1"/>
        <v>0</v>
      </c>
      <c r="E140" s="114">
        <f t="shared" si="5"/>
        <v>0</v>
      </c>
      <c r="F140" s="115">
        <f t="shared" si="2"/>
        <v>0</v>
      </c>
      <c r="G140" s="115">
        <f t="shared" si="6"/>
        <v>4328.050471</v>
      </c>
    </row>
    <row r="141">
      <c r="A141" s="112">
        <v>132.0</v>
      </c>
      <c r="B141" s="113">
        <f t="shared" si="3"/>
        <v>0</v>
      </c>
      <c r="C141" s="114">
        <f t="shared" si="4"/>
        <v>0</v>
      </c>
      <c r="D141" s="115">
        <f t="shared" si="1"/>
        <v>0</v>
      </c>
      <c r="E141" s="114">
        <f t="shared" si="5"/>
        <v>0</v>
      </c>
      <c r="F141" s="115">
        <f t="shared" si="2"/>
        <v>0</v>
      </c>
      <c r="G141" s="115">
        <f t="shared" si="6"/>
        <v>4328.050471</v>
      </c>
    </row>
    <row r="142">
      <c r="A142" s="112">
        <v>133.0</v>
      </c>
      <c r="B142" s="113">
        <f t="shared" si="3"/>
        <v>0</v>
      </c>
      <c r="C142" s="114">
        <f t="shared" si="4"/>
        <v>0</v>
      </c>
      <c r="D142" s="115">
        <f t="shared" si="1"/>
        <v>0</v>
      </c>
      <c r="E142" s="114">
        <f t="shared" si="5"/>
        <v>0</v>
      </c>
      <c r="F142" s="115">
        <f t="shared" si="2"/>
        <v>0</v>
      </c>
      <c r="G142" s="115">
        <f t="shared" si="6"/>
        <v>4328.050471</v>
      </c>
    </row>
    <row r="143">
      <c r="A143" s="112">
        <v>134.0</v>
      </c>
      <c r="B143" s="113">
        <f t="shared" si="3"/>
        <v>0</v>
      </c>
      <c r="C143" s="114">
        <f t="shared" si="4"/>
        <v>0</v>
      </c>
      <c r="D143" s="115">
        <f t="shared" si="1"/>
        <v>0</v>
      </c>
      <c r="E143" s="114">
        <f t="shared" si="5"/>
        <v>0</v>
      </c>
      <c r="F143" s="115">
        <f t="shared" si="2"/>
        <v>0</v>
      </c>
      <c r="G143" s="115">
        <f t="shared" si="6"/>
        <v>4328.050471</v>
      </c>
    </row>
    <row r="144">
      <c r="A144" s="112">
        <v>135.0</v>
      </c>
      <c r="B144" s="113">
        <f t="shared" si="3"/>
        <v>0</v>
      </c>
      <c r="C144" s="114">
        <f t="shared" si="4"/>
        <v>0</v>
      </c>
      <c r="D144" s="115">
        <f t="shared" si="1"/>
        <v>0</v>
      </c>
      <c r="E144" s="114">
        <f t="shared" si="5"/>
        <v>0</v>
      </c>
      <c r="F144" s="115">
        <f t="shared" si="2"/>
        <v>0</v>
      </c>
      <c r="G144" s="115">
        <f t="shared" si="6"/>
        <v>4328.050471</v>
      </c>
    </row>
    <row r="145">
      <c r="A145" s="112">
        <v>136.0</v>
      </c>
      <c r="B145" s="113">
        <f t="shared" si="3"/>
        <v>0</v>
      </c>
      <c r="C145" s="114">
        <f t="shared" si="4"/>
        <v>0</v>
      </c>
      <c r="D145" s="115">
        <f t="shared" si="1"/>
        <v>0</v>
      </c>
      <c r="E145" s="114">
        <f t="shared" si="5"/>
        <v>0</v>
      </c>
      <c r="F145" s="115">
        <f t="shared" si="2"/>
        <v>0</v>
      </c>
      <c r="G145" s="115">
        <f t="shared" si="6"/>
        <v>4328.050471</v>
      </c>
    </row>
    <row r="146">
      <c r="A146" s="112">
        <v>137.0</v>
      </c>
      <c r="B146" s="113">
        <f t="shared" si="3"/>
        <v>0</v>
      </c>
      <c r="C146" s="114">
        <f t="shared" si="4"/>
        <v>0</v>
      </c>
      <c r="D146" s="115">
        <f t="shared" si="1"/>
        <v>0</v>
      </c>
      <c r="E146" s="114">
        <f t="shared" si="5"/>
        <v>0</v>
      </c>
      <c r="F146" s="115">
        <f t="shared" si="2"/>
        <v>0</v>
      </c>
      <c r="G146" s="115">
        <f t="shared" si="6"/>
        <v>4328.050471</v>
      </c>
    </row>
    <row r="147">
      <c r="A147" s="112">
        <v>138.0</v>
      </c>
      <c r="B147" s="113">
        <f t="shared" si="3"/>
        <v>0</v>
      </c>
      <c r="C147" s="114">
        <f t="shared" si="4"/>
        <v>0</v>
      </c>
      <c r="D147" s="115">
        <f t="shared" si="1"/>
        <v>0</v>
      </c>
      <c r="E147" s="114">
        <f t="shared" si="5"/>
        <v>0</v>
      </c>
      <c r="F147" s="115">
        <f t="shared" si="2"/>
        <v>0</v>
      </c>
      <c r="G147" s="115">
        <f t="shared" si="6"/>
        <v>4328.050471</v>
      </c>
    </row>
    <row r="148">
      <c r="A148" s="112">
        <v>139.0</v>
      </c>
      <c r="B148" s="113">
        <f t="shared" si="3"/>
        <v>0</v>
      </c>
      <c r="C148" s="114">
        <f t="shared" si="4"/>
        <v>0</v>
      </c>
      <c r="D148" s="115">
        <f t="shared" si="1"/>
        <v>0</v>
      </c>
      <c r="E148" s="114">
        <f t="shared" si="5"/>
        <v>0</v>
      </c>
      <c r="F148" s="115">
        <f t="shared" si="2"/>
        <v>0</v>
      </c>
      <c r="G148" s="115">
        <f t="shared" si="6"/>
        <v>4328.050471</v>
      </c>
    </row>
    <row r="149">
      <c r="A149" s="112">
        <v>140.0</v>
      </c>
      <c r="B149" s="113">
        <f t="shared" si="3"/>
        <v>0</v>
      </c>
      <c r="C149" s="114">
        <f t="shared" si="4"/>
        <v>0</v>
      </c>
      <c r="D149" s="115">
        <f t="shared" si="1"/>
        <v>0</v>
      </c>
      <c r="E149" s="114">
        <f t="shared" si="5"/>
        <v>0</v>
      </c>
      <c r="F149" s="115">
        <f t="shared" si="2"/>
        <v>0</v>
      </c>
      <c r="G149" s="115">
        <f t="shared" si="6"/>
        <v>4328.050471</v>
      </c>
    </row>
    <row r="150">
      <c r="A150" s="112">
        <v>141.0</v>
      </c>
      <c r="B150" s="113">
        <f t="shared" si="3"/>
        <v>0</v>
      </c>
      <c r="C150" s="114">
        <f t="shared" si="4"/>
        <v>0</v>
      </c>
      <c r="D150" s="115">
        <f t="shared" si="1"/>
        <v>0</v>
      </c>
      <c r="E150" s="114">
        <f t="shared" si="5"/>
        <v>0</v>
      </c>
      <c r="F150" s="115">
        <f t="shared" si="2"/>
        <v>0</v>
      </c>
      <c r="G150" s="115">
        <f t="shared" si="6"/>
        <v>4328.050471</v>
      </c>
    </row>
    <row r="151">
      <c r="A151" s="112">
        <v>142.0</v>
      </c>
      <c r="B151" s="113">
        <f t="shared" si="3"/>
        <v>0</v>
      </c>
      <c r="C151" s="114">
        <f t="shared" si="4"/>
        <v>0</v>
      </c>
      <c r="D151" s="115">
        <f t="shared" si="1"/>
        <v>0</v>
      </c>
      <c r="E151" s="114">
        <f t="shared" si="5"/>
        <v>0</v>
      </c>
      <c r="F151" s="115">
        <f t="shared" si="2"/>
        <v>0</v>
      </c>
      <c r="G151" s="115">
        <f t="shared" si="6"/>
        <v>4328.050471</v>
      </c>
    </row>
    <row r="152">
      <c r="A152" s="112">
        <v>143.0</v>
      </c>
      <c r="B152" s="113">
        <f t="shared" si="3"/>
        <v>0</v>
      </c>
      <c r="C152" s="114">
        <f t="shared" si="4"/>
        <v>0</v>
      </c>
      <c r="D152" s="115">
        <f t="shared" si="1"/>
        <v>0</v>
      </c>
      <c r="E152" s="114">
        <f t="shared" si="5"/>
        <v>0</v>
      </c>
      <c r="F152" s="115">
        <f t="shared" si="2"/>
        <v>0</v>
      </c>
      <c r="G152" s="115">
        <f t="shared" si="6"/>
        <v>4328.050471</v>
      </c>
    </row>
    <row r="153">
      <c r="A153" s="112">
        <v>144.0</v>
      </c>
      <c r="B153" s="113">
        <f t="shared" si="3"/>
        <v>0</v>
      </c>
      <c r="C153" s="114">
        <f t="shared" si="4"/>
        <v>0</v>
      </c>
      <c r="D153" s="115">
        <f t="shared" si="1"/>
        <v>0</v>
      </c>
      <c r="E153" s="114">
        <f t="shared" si="5"/>
        <v>0</v>
      </c>
      <c r="F153" s="115">
        <f t="shared" si="2"/>
        <v>0</v>
      </c>
      <c r="G153" s="115">
        <f t="shared" si="6"/>
        <v>4328.050471</v>
      </c>
    </row>
    <row r="154">
      <c r="A154" s="112">
        <v>145.0</v>
      </c>
      <c r="B154" s="113">
        <f t="shared" si="3"/>
        <v>0</v>
      </c>
      <c r="C154" s="114">
        <f t="shared" si="4"/>
        <v>0</v>
      </c>
      <c r="D154" s="115">
        <f t="shared" si="1"/>
        <v>0</v>
      </c>
      <c r="E154" s="114">
        <f t="shared" si="5"/>
        <v>0</v>
      </c>
      <c r="F154" s="115">
        <f t="shared" si="2"/>
        <v>0</v>
      </c>
      <c r="G154" s="115">
        <f t="shared" si="6"/>
        <v>4328.050471</v>
      </c>
    </row>
    <row r="155">
      <c r="A155" s="112">
        <v>146.0</v>
      </c>
      <c r="B155" s="113">
        <f t="shared" si="3"/>
        <v>0</v>
      </c>
      <c r="C155" s="114">
        <f t="shared" si="4"/>
        <v>0</v>
      </c>
      <c r="D155" s="115">
        <f t="shared" si="1"/>
        <v>0</v>
      </c>
      <c r="E155" s="114">
        <f t="shared" si="5"/>
        <v>0</v>
      </c>
      <c r="F155" s="115">
        <f t="shared" si="2"/>
        <v>0</v>
      </c>
      <c r="G155" s="115">
        <f t="shared" si="6"/>
        <v>4328.050471</v>
      </c>
    </row>
    <row r="156">
      <c r="A156" s="112">
        <v>147.0</v>
      </c>
      <c r="B156" s="113">
        <f t="shared" si="3"/>
        <v>0</v>
      </c>
      <c r="C156" s="114">
        <f t="shared" si="4"/>
        <v>0</v>
      </c>
      <c r="D156" s="115">
        <f t="shared" si="1"/>
        <v>0</v>
      </c>
      <c r="E156" s="114">
        <f t="shared" si="5"/>
        <v>0</v>
      </c>
      <c r="F156" s="115">
        <f t="shared" si="2"/>
        <v>0</v>
      </c>
      <c r="G156" s="115">
        <f t="shared" si="6"/>
        <v>4328.050471</v>
      </c>
    </row>
    <row r="157">
      <c r="A157" s="112">
        <v>148.0</v>
      </c>
      <c r="B157" s="113">
        <f t="shared" si="3"/>
        <v>0</v>
      </c>
      <c r="C157" s="114">
        <f t="shared" si="4"/>
        <v>0</v>
      </c>
      <c r="D157" s="115">
        <f t="shared" si="1"/>
        <v>0</v>
      </c>
      <c r="E157" s="114">
        <f t="shared" si="5"/>
        <v>0</v>
      </c>
      <c r="F157" s="115">
        <f t="shared" si="2"/>
        <v>0</v>
      </c>
      <c r="G157" s="115">
        <f t="shared" si="6"/>
        <v>4328.050471</v>
      </c>
    </row>
    <row r="158">
      <c r="A158" s="112">
        <v>149.0</v>
      </c>
      <c r="B158" s="113">
        <f t="shared" si="3"/>
        <v>0</v>
      </c>
      <c r="C158" s="114">
        <f t="shared" si="4"/>
        <v>0</v>
      </c>
      <c r="D158" s="115">
        <f t="shared" si="1"/>
        <v>0</v>
      </c>
      <c r="E158" s="114">
        <f t="shared" si="5"/>
        <v>0</v>
      </c>
      <c r="F158" s="115">
        <f t="shared" si="2"/>
        <v>0</v>
      </c>
      <c r="G158" s="115">
        <f t="shared" si="6"/>
        <v>4328.050471</v>
      </c>
    </row>
    <row r="159">
      <c r="A159" s="112">
        <v>150.0</v>
      </c>
      <c r="B159" s="113">
        <f t="shared" si="3"/>
        <v>0</v>
      </c>
      <c r="C159" s="114">
        <f t="shared" si="4"/>
        <v>0</v>
      </c>
      <c r="D159" s="115">
        <f t="shared" si="1"/>
        <v>0</v>
      </c>
      <c r="E159" s="114">
        <f t="shared" si="5"/>
        <v>0</v>
      </c>
      <c r="F159" s="115">
        <f t="shared" si="2"/>
        <v>0</v>
      </c>
      <c r="G159" s="115">
        <f t="shared" si="6"/>
        <v>4328.050471</v>
      </c>
    </row>
    <row r="160">
      <c r="A160" s="112">
        <v>151.0</v>
      </c>
      <c r="B160" s="113">
        <f t="shared" si="3"/>
        <v>0</v>
      </c>
      <c r="C160" s="114">
        <f t="shared" si="4"/>
        <v>0</v>
      </c>
      <c r="D160" s="115">
        <f t="shared" si="1"/>
        <v>0</v>
      </c>
      <c r="E160" s="114">
        <f t="shared" si="5"/>
        <v>0</v>
      </c>
      <c r="F160" s="115">
        <f t="shared" si="2"/>
        <v>0</v>
      </c>
      <c r="G160" s="115">
        <f t="shared" si="6"/>
        <v>4328.050471</v>
      </c>
    </row>
    <row r="161">
      <c r="A161" s="112">
        <v>152.0</v>
      </c>
      <c r="B161" s="113">
        <f t="shared" si="3"/>
        <v>0</v>
      </c>
      <c r="C161" s="114">
        <f t="shared" si="4"/>
        <v>0</v>
      </c>
      <c r="D161" s="115">
        <f t="shared" si="1"/>
        <v>0</v>
      </c>
      <c r="E161" s="114">
        <f t="shared" si="5"/>
        <v>0</v>
      </c>
      <c r="F161" s="115">
        <f t="shared" si="2"/>
        <v>0</v>
      </c>
      <c r="G161" s="115">
        <f t="shared" si="6"/>
        <v>4328.050471</v>
      </c>
    </row>
    <row r="162">
      <c r="A162" s="112">
        <v>153.0</v>
      </c>
      <c r="B162" s="113">
        <f t="shared" si="3"/>
        <v>0</v>
      </c>
      <c r="C162" s="114">
        <f t="shared" si="4"/>
        <v>0</v>
      </c>
      <c r="D162" s="115">
        <f t="shared" si="1"/>
        <v>0</v>
      </c>
      <c r="E162" s="114">
        <f t="shared" si="5"/>
        <v>0</v>
      </c>
      <c r="F162" s="115">
        <f t="shared" si="2"/>
        <v>0</v>
      </c>
      <c r="G162" s="115">
        <f t="shared" si="6"/>
        <v>4328.050471</v>
      </c>
    </row>
    <row r="163">
      <c r="A163" s="112">
        <v>154.0</v>
      </c>
      <c r="B163" s="113">
        <f t="shared" si="3"/>
        <v>0</v>
      </c>
      <c r="C163" s="114">
        <f t="shared" si="4"/>
        <v>0</v>
      </c>
      <c r="D163" s="115">
        <f t="shared" si="1"/>
        <v>0</v>
      </c>
      <c r="E163" s="114">
        <f t="shared" si="5"/>
        <v>0</v>
      </c>
      <c r="F163" s="115">
        <f t="shared" si="2"/>
        <v>0</v>
      </c>
      <c r="G163" s="115">
        <f t="shared" si="6"/>
        <v>4328.050471</v>
      </c>
    </row>
    <row r="164">
      <c r="A164" s="112">
        <v>155.0</v>
      </c>
      <c r="B164" s="113">
        <f t="shared" si="3"/>
        <v>0</v>
      </c>
      <c r="C164" s="114">
        <f t="shared" si="4"/>
        <v>0</v>
      </c>
      <c r="D164" s="115">
        <f t="shared" si="1"/>
        <v>0</v>
      </c>
      <c r="E164" s="114">
        <f t="shared" si="5"/>
        <v>0</v>
      </c>
      <c r="F164" s="115">
        <f t="shared" si="2"/>
        <v>0</v>
      </c>
      <c r="G164" s="115">
        <f t="shared" si="6"/>
        <v>4328.050471</v>
      </c>
    </row>
    <row r="165">
      <c r="A165" s="112">
        <v>156.0</v>
      </c>
      <c r="B165" s="113">
        <f t="shared" si="3"/>
        <v>0</v>
      </c>
      <c r="C165" s="114">
        <f t="shared" si="4"/>
        <v>0</v>
      </c>
      <c r="D165" s="115">
        <f t="shared" si="1"/>
        <v>0</v>
      </c>
      <c r="E165" s="114">
        <f t="shared" si="5"/>
        <v>0</v>
      </c>
      <c r="F165" s="115">
        <f t="shared" si="2"/>
        <v>0</v>
      </c>
      <c r="G165" s="115">
        <f t="shared" si="6"/>
        <v>4328.050471</v>
      </c>
    </row>
    <row r="166">
      <c r="A166" s="112">
        <v>157.0</v>
      </c>
      <c r="B166" s="113">
        <f t="shared" si="3"/>
        <v>0</v>
      </c>
      <c r="C166" s="114">
        <f t="shared" si="4"/>
        <v>0</v>
      </c>
      <c r="D166" s="115">
        <f t="shared" si="1"/>
        <v>0</v>
      </c>
      <c r="E166" s="114">
        <f t="shared" si="5"/>
        <v>0</v>
      </c>
      <c r="F166" s="115">
        <f t="shared" si="2"/>
        <v>0</v>
      </c>
      <c r="G166" s="115">
        <f t="shared" si="6"/>
        <v>4328.050471</v>
      </c>
    </row>
    <row r="167">
      <c r="A167" s="112">
        <v>158.0</v>
      </c>
      <c r="B167" s="113">
        <f t="shared" si="3"/>
        <v>0</v>
      </c>
      <c r="C167" s="114">
        <f t="shared" si="4"/>
        <v>0</v>
      </c>
      <c r="D167" s="115">
        <f t="shared" si="1"/>
        <v>0</v>
      </c>
      <c r="E167" s="114">
        <f t="shared" si="5"/>
        <v>0</v>
      </c>
      <c r="F167" s="115">
        <f t="shared" si="2"/>
        <v>0</v>
      </c>
      <c r="G167" s="115">
        <f t="shared" si="6"/>
        <v>4328.050471</v>
      </c>
    </row>
    <row r="168">
      <c r="A168" s="112">
        <v>159.0</v>
      </c>
      <c r="B168" s="113">
        <f t="shared" si="3"/>
        <v>0</v>
      </c>
      <c r="C168" s="114">
        <f t="shared" si="4"/>
        <v>0</v>
      </c>
      <c r="D168" s="115">
        <f t="shared" si="1"/>
        <v>0</v>
      </c>
      <c r="E168" s="114">
        <f t="shared" si="5"/>
        <v>0</v>
      </c>
      <c r="F168" s="115">
        <f t="shared" si="2"/>
        <v>0</v>
      </c>
      <c r="G168" s="115">
        <f t="shared" si="6"/>
        <v>4328.050471</v>
      </c>
    </row>
    <row r="169">
      <c r="A169" s="112">
        <v>160.0</v>
      </c>
      <c r="B169" s="113">
        <f t="shared" si="3"/>
        <v>0</v>
      </c>
      <c r="C169" s="114">
        <f t="shared" si="4"/>
        <v>0</v>
      </c>
      <c r="D169" s="115">
        <f t="shared" si="1"/>
        <v>0</v>
      </c>
      <c r="E169" s="114">
        <f t="shared" si="5"/>
        <v>0</v>
      </c>
      <c r="F169" s="115">
        <f t="shared" si="2"/>
        <v>0</v>
      </c>
      <c r="G169" s="115">
        <f t="shared" si="6"/>
        <v>4328.050471</v>
      </c>
    </row>
    <row r="170">
      <c r="A170" s="112">
        <v>161.0</v>
      </c>
      <c r="B170" s="113">
        <f t="shared" si="3"/>
        <v>0</v>
      </c>
      <c r="C170" s="114">
        <f t="shared" si="4"/>
        <v>0</v>
      </c>
      <c r="D170" s="115">
        <f t="shared" si="1"/>
        <v>0</v>
      </c>
      <c r="E170" s="114">
        <f t="shared" si="5"/>
        <v>0</v>
      </c>
      <c r="F170" s="115">
        <f t="shared" si="2"/>
        <v>0</v>
      </c>
      <c r="G170" s="115">
        <f t="shared" si="6"/>
        <v>4328.050471</v>
      </c>
    </row>
    <row r="171">
      <c r="A171" s="112">
        <v>162.0</v>
      </c>
      <c r="B171" s="113">
        <f t="shared" si="3"/>
        <v>0</v>
      </c>
      <c r="C171" s="114">
        <f t="shared" si="4"/>
        <v>0</v>
      </c>
      <c r="D171" s="115">
        <f t="shared" si="1"/>
        <v>0</v>
      </c>
      <c r="E171" s="114">
        <f t="shared" si="5"/>
        <v>0</v>
      </c>
      <c r="F171" s="115">
        <f t="shared" si="2"/>
        <v>0</v>
      </c>
      <c r="G171" s="115">
        <f t="shared" si="6"/>
        <v>4328.050471</v>
      </c>
    </row>
    <row r="172">
      <c r="A172" s="112">
        <v>163.0</v>
      </c>
      <c r="B172" s="113">
        <f t="shared" si="3"/>
        <v>0</v>
      </c>
      <c r="C172" s="114">
        <f t="shared" si="4"/>
        <v>0</v>
      </c>
      <c r="D172" s="115">
        <f t="shared" si="1"/>
        <v>0</v>
      </c>
      <c r="E172" s="114">
        <f t="shared" si="5"/>
        <v>0</v>
      </c>
      <c r="F172" s="115">
        <f t="shared" si="2"/>
        <v>0</v>
      </c>
      <c r="G172" s="115">
        <f t="shared" si="6"/>
        <v>4328.050471</v>
      </c>
    </row>
    <row r="173">
      <c r="A173" s="112">
        <v>164.0</v>
      </c>
      <c r="B173" s="113">
        <f t="shared" si="3"/>
        <v>0</v>
      </c>
      <c r="C173" s="114">
        <f t="shared" si="4"/>
        <v>0</v>
      </c>
      <c r="D173" s="115">
        <f t="shared" si="1"/>
        <v>0</v>
      </c>
      <c r="E173" s="114">
        <f t="shared" si="5"/>
        <v>0</v>
      </c>
      <c r="F173" s="115">
        <f t="shared" si="2"/>
        <v>0</v>
      </c>
      <c r="G173" s="115">
        <f t="shared" si="6"/>
        <v>4328.050471</v>
      </c>
    </row>
    <row r="174">
      <c r="A174" s="112">
        <v>165.0</v>
      </c>
      <c r="B174" s="113">
        <f t="shared" si="3"/>
        <v>0</v>
      </c>
      <c r="C174" s="114">
        <f t="shared" si="4"/>
        <v>0</v>
      </c>
      <c r="D174" s="115">
        <f t="shared" si="1"/>
        <v>0</v>
      </c>
      <c r="E174" s="114">
        <f t="shared" si="5"/>
        <v>0</v>
      </c>
      <c r="F174" s="115">
        <f t="shared" si="2"/>
        <v>0</v>
      </c>
      <c r="G174" s="115">
        <f t="shared" si="6"/>
        <v>4328.050471</v>
      </c>
    </row>
    <row r="175">
      <c r="A175" s="112">
        <v>166.0</v>
      </c>
      <c r="B175" s="113">
        <f t="shared" si="3"/>
        <v>0</v>
      </c>
      <c r="C175" s="114">
        <f t="shared" si="4"/>
        <v>0</v>
      </c>
      <c r="D175" s="115">
        <f t="shared" si="1"/>
        <v>0</v>
      </c>
      <c r="E175" s="114">
        <f t="shared" si="5"/>
        <v>0</v>
      </c>
      <c r="F175" s="115">
        <f t="shared" si="2"/>
        <v>0</v>
      </c>
      <c r="G175" s="115">
        <f t="shared" si="6"/>
        <v>4328.050471</v>
      </c>
    </row>
    <row r="176">
      <c r="A176" s="112">
        <v>167.0</v>
      </c>
      <c r="B176" s="113">
        <f t="shared" si="3"/>
        <v>0</v>
      </c>
      <c r="C176" s="114">
        <f t="shared" si="4"/>
        <v>0</v>
      </c>
      <c r="D176" s="115">
        <f t="shared" si="1"/>
        <v>0</v>
      </c>
      <c r="E176" s="114">
        <f t="shared" si="5"/>
        <v>0</v>
      </c>
      <c r="F176" s="115">
        <f t="shared" si="2"/>
        <v>0</v>
      </c>
      <c r="G176" s="115">
        <f t="shared" si="6"/>
        <v>4328.050471</v>
      </c>
    </row>
    <row r="177">
      <c r="A177" s="112">
        <v>168.0</v>
      </c>
      <c r="B177" s="113">
        <f t="shared" si="3"/>
        <v>0</v>
      </c>
      <c r="C177" s="114">
        <f t="shared" si="4"/>
        <v>0</v>
      </c>
      <c r="D177" s="115">
        <f t="shared" si="1"/>
        <v>0</v>
      </c>
      <c r="E177" s="114">
        <f t="shared" si="5"/>
        <v>0</v>
      </c>
      <c r="F177" s="115">
        <f t="shared" si="2"/>
        <v>0</v>
      </c>
      <c r="G177" s="115">
        <f t="shared" si="6"/>
        <v>4328.050471</v>
      </c>
    </row>
    <row r="178">
      <c r="A178" s="112">
        <v>169.0</v>
      </c>
      <c r="B178" s="113">
        <f t="shared" si="3"/>
        <v>0</v>
      </c>
      <c r="C178" s="114">
        <f t="shared" si="4"/>
        <v>0</v>
      </c>
      <c r="D178" s="115">
        <f t="shared" si="1"/>
        <v>0</v>
      </c>
      <c r="E178" s="114">
        <f t="shared" si="5"/>
        <v>0</v>
      </c>
      <c r="F178" s="115">
        <f t="shared" si="2"/>
        <v>0</v>
      </c>
      <c r="G178" s="115">
        <f t="shared" si="6"/>
        <v>4328.050471</v>
      </c>
    </row>
    <row r="179">
      <c r="A179" s="112">
        <v>170.0</v>
      </c>
      <c r="B179" s="113">
        <f t="shared" si="3"/>
        <v>0</v>
      </c>
      <c r="C179" s="114">
        <f t="shared" si="4"/>
        <v>0</v>
      </c>
      <c r="D179" s="115">
        <f t="shared" si="1"/>
        <v>0</v>
      </c>
      <c r="E179" s="114">
        <f t="shared" si="5"/>
        <v>0</v>
      </c>
      <c r="F179" s="115">
        <f t="shared" si="2"/>
        <v>0</v>
      </c>
      <c r="G179" s="115">
        <f t="shared" si="6"/>
        <v>4328.050471</v>
      </c>
    </row>
    <row r="180">
      <c r="A180" s="112">
        <v>171.0</v>
      </c>
      <c r="B180" s="113">
        <f t="shared" si="3"/>
        <v>0</v>
      </c>
      <c r="C180" s="114">
        <f t="shared" si="4"/>
        <v>0</v>
      </c>
      <c r="D180" s="115">
        <f t="shared" si="1"/>
        <v>0</v>
      </c>
      <c r="E180" s="114">
        <f t="shared" si="5"/>
        <v>0</v>
      </c>
      <c r="F180" s="115">
        <f t="shared" si="2"/>
        <v>0</v>
      </c>
      <c r="G180" s="115">
        <f t="shared" si="6"/>
        <v>4328.050471</v>
      </c>
    </row>
    <row r="181">
      <c r="A181" s="112">
        <v>172.0</v>
      </c>
      <c r="B181" s="113">
        <f t="shared" si="3"/>
        <v>0</v>
      </c>
      <c r="C181" s="114">
        <f t="shared" si="4"/>
        <v>0</v>
      </c>
      <c r="D181" s="115">
        <f t="shared" si="1"/>
        <v>0</v>
      </c>
      <c r="E181" s="114">
        <f t="shared" si="5"/>
        <v>0</v>
      </c>
      <c r="F181" s="115">
        <f t="shared" si="2"/>
        <v>0</v>
      </c>
      <c r="G181" s="115">
        <f t="shared" si="6"/>
        <v>4328.050471</v>
      </c>
    </row>
    <row r="182">
      <c r="A182" s="112">
        <v>173.0</v>
      </c>
      <c r="B182" s="113">
        <f t="shared" si="3"/>
        <v>0</v>
      </c>
      <c r="C182" s="114">
        <f t="shared" si="4"/>
        <v>0</v>
      </c>
      <c r="D182" s="115">
        <f t="shared" si="1"/>
        <v>0</v>
      </c>
      <c r="E182" s="114">
        <f t="shared" si="5"/>
        <v>0</v>
      </c>
      <c r="F182" s="115">
        <f t="shared" si="2"/>
        <v>0</v>
      </c>
      <c r="G182" s="115">
        <f t="shared" si="6"/>
        <v>4328.050471</v>
      </c>
    </row>
    <row r="183">
      <c r="A183" s="112">
        <v>174.0</v>
      </c>
      <c r="B183" s="113">
        <f t="shared" si="3"/>
        <v>0</v>
      </c>
      <c r="C183" s="114">
        <f t="shared" si="4"/>
        <v>0</v>
      </c>
      <c r="D183" s="115">
        <f t="shared" si="1"/>
        <v>0</v>
      </c>
      <c r="E183" s="114">
        <f t="shared" si="5"/>
        <v>0</v>
      </c>
      <c r="F183" s="115">
        <f t="shared" si="2"/>
        <v>0</v>
      </c>
      <c r="G183" s="115">
        <f t="shared" si="6"/>
        <v>4328.050471</v>
      </c>
    </row>
    <row r="184">
      <c r="A184" s="112">
        <v>175.0</v>
      </c>
      <c r="B184" s="113">
        <f t="shared" si="3"/>
        <v>0</v>
      </c>
      <c r="C184" s="114">
        <f t="shared" si="4"/>
        <v>0</v>
      </c>
      <c r="D184" s="115">
        <f t="shared" si="1"/>
        <v>0</v>
      </c>
      <c r="E184" s="114">
        <f t="shared" si="5"/>
        <v>0</v>
      </c>
      <c r="F184" s="115">
        <f t="shared" si="2"/>
        <v>0</v>
      </c>
      <c r="G184" s="115">
        <f t="shared" si="6"/>
        <v>4328.050471</v>
      </c>
    </row>
    <row r="185">
      <c r="A185" s="112">
        <v>176.0</v>
      </c>
      <c r="B185" s="113">
        <f t="shared" si="3"/>
        <v>0</v>
      </c>
      <c r="C185" s="114">
        <f t="shared" si="4"/>
        <v>0</v>
      </c>
      <c r="D185" s="115">
        <f t="shared" si="1"/>
        <v>0</v>
      </c>
      <c r="E185" s="114">
        <f t="shared" si="5"/>
        <v>0</v>
      </c>
      <c r="F185" s="115">
        <f t="shared" si="2"/>
        <v>0</v>
      </c>
      <c r="G185" s="115">
        <f t="shared" si="6"/>
        <v>4328.050471</v>
      </c>
    </row>
    <row r="186">
      <c r="A186" s="112">
        <v>177.0</v>
      </c>
      <c r="B186" s="113">
        <f t="shared" si="3"/>
        <v>0</v>
      </c>
      <c r="C186" s="114">
        <f t="shared" si="4"/>
        <v>0</v>
      </c>
      <c r="D186" s="115">
        <f t="shared" si="1"/>
        <v>0</v>
      </c>
      <c r="E186" s="114">
        <f t="shared" si="5"/>
        <v>0</v>
      </c>
      <c r="F186" s="115">
        <f t="shared" si="2"/>
        <v>0</v>
      </c>
      <c r="G186" s="115">
        <f t="shared" si="6"/>
        <v>4328.050471</v>
      </c>
    </row>
    <row r="187">
      <c r="A187" s="112">
        <v>178.0</v>
      </c>
      <c r="B187" s="113">
        <f t="shared" si="3"/>
        <v>0</v>
      </c>
      <c r="C187" s="114">
        <f t="shared" si="4"/>
        <v>0</v>
      </c>
      <c r="D187" s="115">
        <f t="shared" si="1"/>
        <v>0</v>
      </c>
      <c r="E187" s="114">
        <f t="shared" si="5"/>
        <v>0</v>
      </c>
      <c r="F187" s="115">
        <f t="shared" si="2"/>
        <v>0</v>
      </c>
      <c r="G187" s="115">
        <f t="shared" si="6"/>
        <v>4328.050471</v>
      </c>
    </row>
    <row r="188">
      <c r="A188" s="112">
        <v>179.0</v>
      </c>
      <c r="B188" s="113">
        <f t="shared" si="3"/>
        <v>0</v>
      </c>
      <c r="C188" s="114">
        <f t="shared" si="4"/>
        <v>0</v>
      </c>
      <c r="D188" s="115">
        <f t="shared" si="1"/>
        <v>0</v>
      </c>
      <c r="E188" s="114">
        <f t="shared" si="5"/>
        <v>0</v>
      </c>
      <c r="F188" s="115">
        <f t="shared" si="2"/>
        <v>0</v>
      </c>
      <c r="G188" s="115">
        <f t="shared" si="6"/>
        <v>4328.050471</v>
      </c>
    </row>
    <row r="189">
      <c r="A189" s="112">
        <v>180.0</v>
      </c>
      <c r="B189" s="113">
        <f t="shared" si="3"/>
        <v>0</v>
      </c>
      <c r="C189" s="114">
        <f t="shared" si="4"/>
        <v>0</v>
      </c>
      <c r="D189" s="115">
        <f t="shared" si="1"/>
        <v>0</v>
      </c>
      <c r="E189" s="114">
        <f t="shared" si="5"/>
        <v>0</v>
      </c>
      <c r="F189" s="115">
        <f t="shared" si="2"/>
        <v>0</v>
      </c>
      <c r="G189" s="115">
        <f t="shared" si="6"/>
        <v>4328.050471</v>
      </c>
    </row>
    <row r="190">
      <c r="A190" s="112">
        <v>181.0</v>
      </c>
      <c r="B190" s="113">
        <f t="shared" si="3"/>
        <v>0</v>
      </c>
      <c r="C190" s="114">
        <f t="shared" si="4"/>
        <v>0</v>
      </c>
      <c r="D190" s="115">
        <f t="shared" si="1"/>
        <v>0</v>
      </c>
      <c r="E190" s="114">
        <f t="shared" si="5"/>
        <v>0</v>
      </c>
      <c r="F190" s="115">
        <f t="shared" si="2"/>
        <v>0</v>
      </c>
      <c r="G190" s="115">
        <f t="shared" si="6"/>
        <v>4328.050471</v>
      </c>
    </row>
    <row r="191">
      <c r="A191" s="112">
        <v>182.0</v>
      </c>
      <c r="B191" s="113">
        <f t="shared" si="3"/>
        <v>0</v>
      </c>
      <c r="C191" s="114">
        <f t="shared" si="4"/>
        <v>0</v>
      </c>
      <c r="D191" s="115">
        <f t="shared" si="1"/>
        <v>0</v>
      </c>
      <c r="E191" s="114">
        <f t="shared" si="5"/>
        <v>0</v>
      </c>
      <c r="F191" s="115">
        <f t="shared" si="2"/>
        <v>0</v>
      </c>
      <c r="G191" s="115">
        <f t="shared" si="6"/>
        <v>4328.050471</v>
      </c>
    </row>
    <row r="192">
      <c r="A192" s="112">
        <v>183.0</v>
      </c>
      <c r="B192" s="113">
        <f t="shared" si="3"/>
        <v>0</v>
      </c>
      <c r="C192" s="114">
        <f t="shared" si="4"/>
        <v>0</v>
      </c>
      <c r="D192" s="115">
        <f t="shared" si="1"/>
        <v>0</v>
      </c>
      <c r="E192" s="114">
        <f t="shared" si="5"/>
        <v>0</v>
      </c>
      <c r="F192" s="115">
        <f t="shared" si="2"/>
        <v>0</v>
      </c>
      <c r="G192" s="115">
        <f t="shared" si="6"/>
        <v>4328.050471</v>
      </c>
    </row>
    <row r="193">
      <c r="A193" s="112">
        <v>184.0</v>
      </c>
      <c r="B193" s="113">
        <f t="shared" si="3"/>
        <v>0</v>
      </c>
      <c r="C193" s="114">
        <f t="shared" si="4"/>
        <v>0</v>
      </c>
      <c r="D193" s="115">
        <f t="shared" si="1"/>
        <v>0</v>
      </c>
      <c r="E193" s="114">
        <f t="shared" si="5"/>
        <v>0</v>
      </c>
      <c r="F193" s="115">
        <f t="shared" si="2"/>
        <v>0</v>
      </c>
      <c r="G193" s="115">
        <f t="shared" si="6"/>
        <v>4328.050471</v>
      </c>
    </row>
    <row r="194">
      <c r="A194" s="112">
        <v>185.0</v>
      </c>
      <c r="B194" s="113">
        <f t="shared" si="3"/>
        <v>0</v>
      </c>
      <c r="C194" s="114">
        <f t="shared" si="4"/>
        <v>0</v>
      </c>
      <c r="D194" s="115">
        <f t="shared" si="1"/>
        <v>0</v>
      </c>
      <c r="E194" s="114">
        <f t="shared" si="5"/>
        <v>0</v>
      </c>
      <c r="F194" s="115">
        <f t="shared" si="2"/>
        <v>0</v>
      </c>
      <c r="G194" s="115">
        <f t="shared" si="6"/>
        <v>4328.050471</v>
      </c>
    </row>
    <row r="195">
      <c r="A195" s="112">
        <v>186.0</v>
      </c>
      <c r="B195" s="113">
        <f t="shared" si="3"/>
        <v>0</v>
      </c>
      <c r="C195" s="114">
        <f t="shared" si="4"/>
        <v>0</v>
      </c>
      <c r="D195" s="115">
        <f t="shared" si="1"/>
        <v>0</v>
      </c>
      <c r="E195" s="114">
        <f t="shared" si="5"/>
        <v>0</v>
      </c>
      <c r="F195" s="115">
        <f t="shared" si="2"/>
        <v>0</v>
      </c>
      <c r="G195" s="115">
        <f t="shared" si="6"/>
        <v>4328.050471</v>
      </c>
    </row>
    <row r="196">
      <c r="A196" s="112">
        <v>187.0</v>
      </c>
      <c r="B196" s="113">
        <f t="shared" si="3"/>
        <v>0</v>
      </c>
      <c r="C196" s="114">
        <f t="shared" si="4"/>
        <v>0</v>
      </c>
      <c r="D196" s="115">
        <f t="shared" si="1"/>
        <v>0</v>
      </c>
      <c r="E196" s="114">
        <f t="shared" si="5"/>
        <v>0</v>
      </c>
      <c r="F196" s="115">
        <f t="shared" si="2"/>
        <v>0</v>
      </c>
      <c r="G196" s="115">
        <f t="shared" si="6"/>
        <v>4328.050471</v>
      </c>
    </row>
    <row r="197">
      <c r="A197" s="112">
        <v>188.0</v>
      </c>
      <c r="B197" s="113">
        <f t="shared" si="3"/>
        <v>0</v>
      </c>
      <c r="C197" s="114">
        <f t="shared" si="4"/>
        <v>0</v>
      </c>
      <c r="D197" s="115">
        <f t="shared" si="1"/>
        <v>0</v>
      </c>
      <c r="E197" s="114">
        <f t="shared" si="5"/>
        <v>0</v>
      </c>
      <c r="F197" s="115">
        <f t="shared" si="2"/>
        <v>0</v>
      </c>
      <c r="G197" s="115">
        <f t="shared" si="6"/>
        <v>4328.050471</v>
      </c>
    </row>
    <row r="198">
      <c r="A198" s="112">
        <v>189.0</v>
      </c>
      <c r="B198" s="113">
        <f t="shared" si="3"/>
        <v>0</v>
      </c>
      <c r="C198" s="114">
        <f t="shared" si="4"/>
        <v>0</v>
      </c>
      <c r="D198" s="115">
        <f t="shared" si="1"/>
        <v>0</v>
      </c>
      <c r="E198" s="114">
        <f t="shared" si="5"/>
        <v>0</v>
      </c>
      <c r="F198" s="115">
        <f t="shared" si="2"/>
        <v>0</v>
      </c>
      <c r="G198" s="115">
        <f t="shared" si="6"/>
        <v>4328.050471</v>
      </c>
    </row>
    <row r="199">
      <c r="A199" s="112">
        <v>190.0</v>
      </c>
      <c r="B199" s="113">
        <f t="shared" si="3"/>
        <v>0</v>
      </c>
      <c r="C199" s="114">
        <f t="shared" si="4"/>
        <v>0</v>
      </c>
      <c r="D199" s="115">
        <f t="shared" si="1"/>
        <v>0</v>
      </c>
      <c r="E199" s="114">
        <f t="shared" si="5"/>
        <v>0</v>
      </c>
      <c r="F199" s="115">
        <f t="shared" si="2"/>
        <v>0</v>
      </c>
      <c r="G199" s="115">
        <f t="shared" si="6"/>
        <v>4328.050471</v>
      </c>
    </row>
    <row r="200">
      <c r="A200" s="112">
        <v>191.0</v>
      </c>
      <c r="B200" s="113">
        <f t="shared" si="3"/>
        <v>0</v>
      </c>
      <c r="C200" s="114">
        <f t="shared" si="4"/>
        <v>0</v>
      </c>
      <c r="D200" s="115">
        <f t="shared" si="1"/>
        <v>0</v>
      </c>
      <c r="E200" s="114">
        <f t="shared" si="5"/>
        <v>0</v>
      </c>
      <c r="F200" s="115">
        <f t="shared" si="2"/>
        <v>0</v>
      </c>
      <c r="G200" s="115">
        <f t="shared" si="6"/>
        <v>4328.050471</v>
      </c>
    </row>
    <row r="201">
      <c r="A201" s="112">
        <v>192.0</v>
      </c>
      <c r="B201" s="113">
        <f t="shared" si="3"/>
        <v>0</v>
      </c>
      <c r="C201" s="114">
        <f t="shared" si="4"/>
        <v>0</v>
      </c>
      <c r="D201" s="115">
        <f t="shared" si="1"/>
        <v>0</v>
      </c>
      <c r="E201" s="114">
        <f t="shared" si="5"/>
        <v>0</v>
      </c>
      <c r="F201" s="115">
        <f t="shared" si="2"/>
        <v>0</v>
      </c>
      <c r="G201" s="115">
        <f t="shared" si="6"/>
        <v>4328.050471</v>
      </c>
    </row>
    <row r="202">
      <c r="A202" s="112">
        <v>193.0</v>
      </c>
      <c r="B202" s="113">
        <f t="shared" si="3"/>
        <v>0</v>
      </c>
      <c r="C202" s="114">
        <f t="shared" si="4"/>
        <v>0</v>
      </c>
      <c r="D202" s="115">
        <f t="shared" si="1"/>
        <v>0</v>
      </c>
      <c r="E202" s="114">
        <f t="shared" si="5"/>
        <v>0</v>
      </c>
      <c r="F202" s="115">
        <f t="shared" si="2"/>
        <v>0</v>
      </c>
      <c r="G202" s="115">
        <f t="shared" si="6"/>
        <v>4328.050471</v>
      </c>
    </row>
    <row r="203">
      <c r="A203" s="112">
        <v>194.0</v>
      </c>
      <c r="B203" s="113">
        <f t="shared" si="3"/>
        <v>0</v>
      </c>
      <c r="C203" s="114">
        <f t="shared" si="4"/>
        <v>0</v>
      </c>
      <c r="D203" s="115">
        <f t="shared" si="1"/>
        <v>0</v>
      </c>
      <c r="E203" s="114">
        <f t="shared" si="5"/>
        <v>0</v>
      </c>
      <c r="F203" s="115">
        <f t="shared" si="2"/>
        <v>0</v>
      </c>
      <c r="G203" s="115">
        <f t="shared" si="6"/>
        <v>4328.050471</v>
      </c>
    </row>
    <row r="204">
      <c r="A204" s="112">
        <v>195.0</v>
      </c>
      <c r="B204" s="113">
        <f t="shared" si="3"/>
        <v>0</v>
      </c>
      <c r="C204" s="114">
        <f t="shared" si="4"/>
        <v>0</v>
      </c>
      <c r="D204" s="115">
        <f t="shared" si="1"/>
        <v>0</v>
      </c>
      <c r="E204" s="114">
        <f t="shared" si="5"/>
        <v>0</v>
      </c>
      <c r="F204" s="115">
        <f t="shared" si="2"/>
        <v>0</v>
      </c>
      <c r="G204" s="115">
        <f t="shared" si="6"/>
        <v>4328.050471</v>
      </c>
    </row>
    <row r="205">
      <c r="A205" s="112">
        <v>196.0</v>
      </c>
      <c r="B205" s="113">
        <f t="shared" si="3"/>
        <v>0</v>
      </c>
      <c r="C205" s="114">
        <f t="shared" si="4"/>
        <v>0</v>
      </c>
      <c r="D205" s="115">
        <f t="shared" si="1"/>
        <v>0</v>
      </c>
      <c r="E205" s="114">
        <f t="shared" si="5"/>
        <v>0</v>
      </c>
      <c r="F205" s="115">
        <f t="shared" si="2"/>
        <v>0</v>
      </c>
      <c r="G205" s="115">
        <f t="shared" si="6"/>
        <v>4328.050471</v>
      </c>
    </row>
    <row r="206">
      <c r="A206" s="112">
        <v>197.0</v>
      </c>
      <c r="B206" s="113">
        <f t="shared" si="3"/>
        <v>0</v>
      </c>
      <c r="C206" s="114">
        <f t="shared" si="4"/>
        <v>0</v>
      </c>
      <c r="D206" s="115">
        <f t="shared" si="1"/>
        <v>0</v>
      </c>
      <c r="E206" s="114">
        <f t="shared" si="5"/>
        <v>0</v>
      </c>
      <c r="F206" s="115">
        <f t="shared" si="2"/>
        <v>0</v>
      </c>
      <c r="G206" s="115">
        <f t="shared" si="6"/>
        <v>4328.050471</v>
      </c>
    </row>
    <row r="207">
      <c r="A207" s="112">
        <v>198.0</v>
      </c>
      <c r="B207" s="113">
        <f t="shared" si="3"/>
        <v>0</v>
      </c>
      <c r="C207" s="114">
        <f t="shared" si="4"/>
        <v>0</v>
      </c>
      <c r="D207" s="115">
        <f t="shared" si="1"/>
        <v>0</v>
      </c>
      <c r="E207" s="114">
        <f t="shared" si="5"/>
        <v>0</v>
      </c>
      <c r="F207" s="115">
        <f t="shared" si="2"/>
        <v>0</v>
      </c>
      <c r="G207" s="115">
        <f t="shared" si="6"/>
        <v>4328.050471</v>
      </c>
    </row>
    <row r="208">
      <c r="A208" s="112">
        <v>199.0</v>
      </c>
      <c r="B208" s="113">
        <f t="shared" si="3"/>
        <v>0</v>
      </c>
      <c r="C208" s="114">
        <f t="shared" si="4"/>
        <v>0</v>
      </c>
      <c r="D208" s="115">
        <f t="shared" si="1"/>
        <v>0</v>
      </c>
      <c r="E208" s="114">
        <f t="shared" si="5"/>
        <v>0</v>
      </c>
      <c r="F208" s="115">
        <f t="shared" si="2"/>
        <v>0</v>
      </c>
      <c r="G208" s="115">
        <f t="shared" si="6"/>
        <v>4328.050471</v>
      </c>
    </row>
    <row r="209">
      <c r="A209" s="112">
        <v>200.0</v>
      </c>
      <c r="B209" s="113">
        <f t="shared" si="3"/>
        <v>0</v>
      </c>
      <c r="C209" s="114">
        <f t="shared" si="4"/>
        <v>0</v>
      </c>
      <c r="D209" s="115">
        <f t="shared" si="1"/>
        <v>0</v>
      </c>
      <c r="E209" s="114">
        <f t="shared" si="5"/>
        <v>0</v>
      </c>
      <c r="F209" s="115">
        <f t="shared" si="2"/>
        <v>0</v>
      </c>
      <c r="G209" s="115">
        <f t="shared" si="6"/>
        <v>4328.050471</v>
      </c>
    </row>
    <row r="210">
      <c r="A210" s="112">
        <v>201.0</v>
      </c>
      <c r="B210" s="113">
        <f t="shared" si="3"/>
        <v>0</v>
      </c>
      <c r="C210" s="114">
        <f t="shared" si="4"/>
        <v>0</v>
      </c>
      <c r="D210" s="115">
        <f t="shared" si="1"/>
        <v>0</v>
      </c>
      <c r="E210" s="114">
        <f t="shared" si="5"/>
        <v>0</v>
      </c>
      <c r="F210" s="115">
        <f t="shared" si="2"/>
        <v>0</v>
      </c>
      <c r="G210" s="115">
        <f t="shared" si="6"/>
        <v>4328.050471</v>
      </c>
    </row>
    <row r="211">
      <c r="A211" s="112">
        <v>202.0</v>
      </c>
      <c r="B211" s="113">
        <f t="shared" si="3"/>
        <v>0</v>
      </c>
      <c r="C211" s="114">
        <f t="shared" si="4"/>
        <v>0</v>
      </c>
      <c r="D211" s="115">
        <f t="shared" si="1"/>
        <v>0</v>
      </c>
      <c r="E211" s="114">
        <f t="shared" si="5"/>
        <v>0</v>
      </c>
      <c r="F211" s="115">
        <f t="shared" si="2"/>
        <v>0</v>
      </c>
      <c r="G211" s="115">
        <f t="shared" si="6"/>
        <v>4328.050471</v>
      </c>
    </row>
    <row r="212">
      <c r="A212" s="112">
        <v>203.0</v>
      </c>
      <c r="B212" s="113">
        <f t="shared" si="3"/>
        <v>0</v>
      </c>
      <c r="C212" s="114">
        <f t="shared" si="4"/>
        <v>0</v>
      </c>
      <c r="D212" s="115">
        <f t="shared" si="1"/>
        <v>0</v>
      </c>
      <c r="E212" s="114">
        <f t="shared" si="5"/>
        <v>0</v>
      </c>
      <c r="F212" s="115">
        <f t="shared" si="2"/>
        <v>0</v>
      </c>
      <c r="G212" s="115">
        <f t="shared" si="6"/>
        <v>4328.050471</v>
      </c>
    </row>
    <row r="213">
      <c r="A213" s="112">
        <v>204.0</v>
      </c>
      <c r="B213" s="113">
        <f t="shared" si="3"/>
        <v>0</v>
      </c>
      <c r="C213" s="114">
        <f t="shared" si="4"/>
        <v>0</v>
      </c>
      <c r="D213" s="115">
        <f t="shared" si="1"/>
        <v>0</v>
      </c>
      <c r="E213" s="114">
        <f t="shared" si="5"/>
        <v>0</v>
      </c>
      <c r="F213" s="115">
        <f t="shared" si="2"/>
        <v>0</v>
      </c>
      <c r="G213" s="115">
        <f t="shared" si="6"/>
        <v>4328.050471</v>
      </c>
    </row>
    <row r="214">
      <c r="A214" s="112">
        <v>205.0</v>
      </c>
      <c r="B214" s="113">
        <f t="shared" si="3"/>
        <v>0</v>
      </c>
      <c r="C214" s="114">
        <f t="shared" si="4"/>
        <v>0</v>
      </c>
      <c r="D214" s="115">
        <f t="shared" si="1"/>
        <v>0</v>
      </c>
      <c r="E214" s="114">
        <f t="shared" si="5"/>
        <v>0</v>
      </c>
      <c r="F214" s="115">
        <f t="shared" si="2"/>
        <v>0</v>
      </c>
      <c r="G214" s="115">
        <f t="shared" si="6"/>
        <v>4328.050471</v>
      </c>
    </row>
    <row r="215">
      <c r="A215" s="112">
        <v>206.0</v>
      </c>
      <c r="B215" s="113">
        <f t="shared" si="3"/>
        <v>0</v>
      </c>
      <c r="C215" s="114">
        <f t="shared" si="4"/>
        <v>0</v>
      </c>
      <c r="D215" s="115">
        <f t="shared" si="1"/>
        <v>0</v>
      </c>
      <c r="E215" s="114">
        <f t="shared" si="5"/>
        <v>0</v>
      </c>
      <c r="F215" s="115">
        <f t="shared" si="2"/>
        <v>0</v>
      </c>
      <c r="G215" s="115">
        <f t="shared" si="6"/>
        <v>4328.050471</v>
      </c>
    </row>
    <row r="216">
      <c r="A216" s="112">
        <v>207.0</v>
      </c>
      <c r="B216" s="113">
        <f t="shared" si="3"/>
        <v>0</v>
      </c>
      <c r="C216" s="114">
        <f t="shared" si="4"/>
        <v>0</v>
      </c>
      <c r="D216" s="115">
        <f t="shared" si="1"/>
        <v>0</v>
      </c>
      <c r="E216" s="114">
        <f t="shared" si="5"/>
        <v>0</v>
      </c>
      <c r="F216" s="115">
        <f t="shared" si="2"/>
        <v>0</v>
      </c>
      <c r="G216" s="115">
        <f t="shared" si="6"/>
        <v>4328.050471</v>
      </c>
    </row>
    <row r="217">
      <c r="A217" s="112">
        <v>208.0</v>
      </c>
      <c r="B217" s="113">
        <f t="shared" si="3"/>
        <v>0</v>
      </c>
      <c r="C217" s="114">
        <f t="shared" si="4"/>
        <v>0</v>
      </c>
      <c r="D217" s="115">
        <f t="shared" si="1"/>
        <v>0</v>
      </c>
      <c r="E217" s="114">
        <f t="shared" si="5"/>
        <v>0</v>
      </c>
      <c r="F217" s="115">
        <f t="shared" si="2"/>
        <v>0</v>
      </c>
      <c r="G217" s="115">
        <f t="shared" si="6"/>
        <v>4328.050471</v>
      </c>
    </row>
    <row r="218">
      <c r="A218" s="112">
        <v>209.0</v>
      </c>
      <c r="B218" s="113">
        <f t="shared" si="3"/>
        <v>0</v>
      </c>
      <c r="C218" s="114">
        <f t="shared" si="4"/>
        <v>0</v>
      </c>
      <c r="D218" s="115">
        <f t="shared" si="1"/>
        <v>0</v>
      </c>
      <c r="E218" s="114">
        <f t="shared" si="5"/>
        <v>0</v>
      </c>
      <c r="F218" s="115">
        <f t="shared" si="2"/>
        <v>0</v>
      </c>
      <c r="G218" s="115">
        <f t="shared" si="6"/>
        <v>4328.050471</v>
      </c>
    </row>
    <row r="219">
      <c r="A219" s="112">
        <v>210.0</v>
      </c>
      <c r="B219" s="113">
        <f t="shared" si="3"/>
        <v>0</v>
      </c>
      <c r="C219" s="114">
        <f t="shared" si="4"/>
        <v>0</v>
      </c>
      <c r="D219" s="115">
        <f t="shared" si="1"/>
        <v>0</v>
      </c>
      <c r="E219" s="114">
        <f t="shared" si="5"/>
        <v>0</v>
      </c>
      <c r="F219" s="115">
        <f t="shared" si="2"/>
        <v>0</v>
      </c>
      <c r="G219" s="115">
        <f t="shared" si="6"/>
        <v>4328.050471</v>
      </c>
    </row>
    <row r="220">
      <c r="A220" s="112">
        <v>211.0</v>
      </c>
      <c r="B220" s="113">
        <f t="shared" si="3"/>
        <v>0</v>
      </c>
      <c r="C220" s="114">
        <f t="shared" si="4"/>
        <v>0</v>
      </c>
      <c r="D220" s="115">
        <f t="shared" si="1"/>
        <v>0</v>
      </c>
      <c r="E220" s="114">
        <f t="shared" si="5"/>
        <v>0</v>
      </c>
      <c r="F220" s="115">
        <f t="shared" si="2"/>
        <v>0</v>
      </c>
      <c r="G220" s="115">
        <f t="shared" si="6"/>
        <v>4328.050471</v>
      </c>
    </row>
    <row r="221">
      <c r="A221" s="112">
        <v>212.0</v>
      </c>
      <c r="B221" s="113">
        <f t="shared" si="3"/>
        <v>0</v>
      </c>
      <c r="C221" s="114">
        <f t="shared" si="4"/>
        <v>0</v>
      </c>
      <c r="D221" s="115">
        <f t="shared" si="1"/>
        <v>0</v>
      </c>
      <c r="E221" s="114">
        <f t="shared" si="5"/>
        <v>0</v>
      </c>
      <c r="F221" s="115">
        <f t="shared" si="2"/>
        <v>0</v>
      </c>
      <c r="G221" s="115">
        <f t="shared" si="6"/>
        <v>4328.050471</v>
      </c>
    </row>
    <row r="222">
      <c r="A222" s="112">
        <v>213.0</v>
      </c>
      <c r="B222" s="113">
        <f t="shared" si="3"/>
        <v>0</v>
      </c>
      <c r="C222" s="114">
        <f t="shared" si="4"/>
        <v>0</v>
      </c>
      <c r="D222" s="115">
        <f t="shared" si="1"/>
        <v>0</v>
      </c>
      <c r="E222" s="114">
        <f t="shared" si="5"/>
        <v>0</v>
      </c>
      <c r="F222" s="115">
        <f t="shared" si="2"/>
        <v>0</v>
      </c>
      <c r="G222" s="115">
        <f t="shared" si="6"/>
        <v>4328.050471</v>
      </c>
    </row>
    <row r="223">
      <c r="A223" s="112">
        <v>214.0</v>
      </c>
      <c r="B223" s="113">
        <f t="shared" si="3"/>
        <v>0</v>
      </c>
      <c r="C223" s="114">
        <f t="shared" si="4"/>
        <v>0</v>
      </c>
      <c r="D223" s="115">
        <f t="shared" si="1"/>
        <v>0</v>
      </c>
      <c r="E223" s="114">
        <f t="shared" si="5"/>
        <v>0</v>
      </c>
      <c r="F223" s="115">
        <f t="shared" si="2"/>
        <v>0</v>
      </c>
      <c r="G223" s="115">
        <f t="shared" si="6"/>
        <v>4328.050471</v>
      </c>
    </row>
    <row r="224">
      <c r="A224" s="112">
        <v>215.0</v>
      </c>
      <c r="B224" s="113">
        <f t="shared" si="3"/>
        <v>0</v>
      </c>
      <c r="C224" s="114">
        <f t="shared" si="4"/>
        <v>0</v>
      </c>
      <c r="D224" s="115">
        <f t="shared" si="1"/>
        <v>0</v>
      </c>
      <c r="E224" s="114">
        <f t="shared" si="5"/>
        <v>0</v>
      </c>
      <c r="F224" s="115">
        <f t="shared" si="2"/>
        <v>0</v>
      </c>
      <c r="G224" s="115">
        <f t="shared" si="6"/>
        <v>4328.050471</v>
      </c>
    </row>
    <row r="225">
      <c r="A225" s="112">
        <v>216.0</v>
      </c>
      <c r="B225" s="113">
        <f t="shared" si="3"/>
        <v>0</v>
      </c>
      <c r="C225" s="114">
        <f t="shared" si="4"/>
        <v>0</v>
      </c>
      <c r="D225" s="115">
        <f t="shared" si="1"/>
        <v>0</v>
      </c>
      <c r="E225" s="114">
        <f t="shared" si="5"/>
        <v>0</v>
      </c>
      <c r="F225" s="115">
        <f t="shared" si="2"/>
        <v>0</v>
      </c>
      <c r="G225" s="115">
        <f t="shared" si="6"/>
        <v>4328.050471</v>
      </c>
    </row>
    <row r="226">
      <c r="A226" s="112">
        <v>217.0</v>
      </c>
      <c r="B226" s="113">
        <f t="shared" si="3"/>
        <v>0</v>
      </c>
      <c r="C226" s="114">
        <f t="shared" si="4"/>
        <v>0</v>
      </c>
      <c r="D226" s="115">
        <f t="shared" si="1"/>
        <v>0</v>
      </c>
      <c r="E226" s="114">
        <f t="shared" si="5"/>
        <v>0</v>
      </c>
      <c r="F226" s="115">
        <f t="shared" si="2"/>
        <v>0</v>
      </c>
      <c r="G226" s="115">
        <f t="shared" si="6"/>
        <v>4328.050471</v>
      </c>
    </row>
    <row r="227">
      <c r="A227" s="112">
        <v>218.0</v>
      </c>
      <c r="B227" s="113">
        <f t="shared" si="3"/>
        <v>0</v>
      </c>
      <c r="C227" s="114">
        <f t="shared" si="4"/>
        <v>0</v>
      </c>
      <c r="D227" s="115">
        <f t="shared" si="1"/>
        <v>0</v>
      </c>
      <c r="E227" s="114">
        <f t="shared" si="5"/>
        <v>0</v>
      </c>
      <c r="F227" s="115">
        <f t="shared" si="2"/>
        <v>0</v>
      </c>
      <c r="G227" s="115">
        <f t="shared" si="6"/>
        <v>4328.050471</v>
      </c>
    </row>
    <row r="228">
      <c r="A228" s="112">
        <v>219.0</v>
      </c>
      <c r="B228" s="113">
        <f t="shared" si="3"/>
        <v>0</v>
      </c>
      <c r="C228" s="114">
        <f t="shared" si="4"/>
        <v>0</v>
      </c>
      <c r="D228" s="115">
        <f t="shared" si="1"/>
        <v>0</v>
      </c>
      <c r="E228" s="114">
        <f t="shared" si="5"/>
        <v>0</v>
      </c>
      <c r="F228" s="115">
        <f t="shared" si="2"/>
        <v>0</v>
      </c>
      <c r="G228" s="115">
        <f t="shared" si="6"/>
        <v>4328.050471</v>
      </c>
    </row>
    <row r="229">
      <c r="A229" s="112">
        <v>220.0</v>
      </c>
      <c r="B229" s="113">
        <f t="shared" si="3"/>
        <v>0</v>
      </c>
      <c r="C229" s="114">
        <f t="shared" si="4"/>
        <v>0</v>
      </c>
      <c r="D229" s="115">
        <f t="shared" si="1"/>
        <v>0</v>
      </c>
      <c r="E229" s="114">
        <f t="shared" si="5"/>
        <v>0</v>
      </c>
      <c r="F229" s="115">
        <f t="shared" si="2"/>
        <v>0</v>
      </c>
      <c r="G229" s="115">
        <f t="shared" si="6"/>
        <v>4328.050471</v>
      </c>
    </row>
    <row r="230">
      <c r="A230" s="112">
        <v>221.0</v>
      </c>
      <c r="B230" s="113">
        <f t="shared" si="3"/>
        <v>0</v>
      </c>
      <c r="C230" s="114">
        <f t="shared" si="4"/>
        <v>0</v>
      </c>
      <c r="D230" s="115">
        <f t="shared" si="1"/>
        <v>0</v>
      </c>
      <c r="E230" s="114">
        <f t="shared" si="5"/>
        <v>0</v>
      </c>
      <c r="F230" s="115">
        <f t="shared" si="2"/>
        <v>0</v>
      </c>
      <c r="G230" s="115">
        <f t="shared" si="6"/>
        <v>4328.050471</v>
      </c>
    </row>
    <row r="231">
      <c r="A231" s="112">
        <v>222.0</v>
      </c>
      <c r="B231" s="113">
        <f t="shared" si="3"/>
        <v>0</v>
      </c>
      <c r="C231" s="114">
        <f t="shared" si="4"/>
        <v>0</v>
      </c>
      <c r="D231" s="115">
        <f t="shared" si="1"/>
        <v>0</v>
      </c>
      <c r="E231" s="114">
        <f t="shared" si="5"/>
        <v>0</v>
      </c>
      <c r="F231" s="115">
        <f t="shared" si="2"/>
        <v>0</v>
      </c>
      <c r="G231" s="115">
        <f t="shared" si="6"/>
        <v>4328.050471</v>
      </c>
    </row>
    <row r="232">
      <c r="A232" s="112">
        <v>223.0</v>
      </c>
      <c r="B232" s="113">
        <f t="shared" si="3"/>
        <v>0</v>
      </c>
      <c r="C232" s="114">
        <f t="shared" si="4"/>
        <v>0</v>
      </c>
      <c r="D232" s="115">
        <f t="shared" si="1"/>
        <v>0</v>
      </c>
      <c r="E232" s="114">
        <f t="shared" si="5"/>
        <v>0</v>
      </c>
      <c r="F232" s="115">
        <f t="shared" si="2"/>
        <v>0</v>
      </c>
      <c r="G232" s="115">
        <f t="shared" si="6"/>
        <v>4328.050471</v>
      </c>
    </row>
    <row r="233">
      <c r="A233" s="112">
        <v>224.0</v>
      </c>
      <c r="B233" s="113">
        <f t="shared" si="3"/>
        <v>0</v>
      </c>
      <c r="C233" s="114">
        <f t="shared" si="4"/>
        <v>0</v>
      </c>
      <c r="D233" s="115">
        <f t="shared" si="1"/>
        <v>0</v>
      </c>
      <c r="E233" s="114">
        <f t="shared" si="5"/>
        <v>0</v>
      </c>
      <c r="F233" s="115">
        <f t="shared" si="2"/>
        <v>0</v>
      </c>
      <c r="G233" s="115">
        <f t="shared" si="6"/>
        <v>4328.050471</v>
      </c>
    </row>
    <row r="234">
      <c r="A234" s="112">
        <v>225.0</v>
      </c>
      <c r="B234" s="113">
        <f t="shared" si="3"/>
        <v>0</v>
      </c>
      <c r="C234" s="114">
        <f t="shared" si="4"/>
        <v>0</v>
      </c>
      <c r="D234" s="115">
        <f t="shared" si="1"/>
        <v>0</v>
      </c>
      <c r="E234" s="114">
        <f t="shared" si="5"/>
        <v>0</v>
      </c>
      <c r="F234" s="115">
        <f t="shared" si="2"/>
        <v>0</v>
      </c>
      <c r="G234" s="115">
        <f t="shared" si="6"/>
        <v>4328.050471</v>
      </c>
    </row>
    <row r="235">
      <c r="A235" s="112">
        <v>226.0</v>
      </c>
      <c r="B235" s="113">
        <f t="shared" si="3"/>
        <v>0</v>
      </c>
      <c r="C235" s="114">
        <f t="shared" si="4"/>
        <v>0</v>
      </c>
      <c r="D235" s="115">
        <f t="shared" si="1"/>
        <v>0</v>
      </c>
      <c r="E235" s="114">
        <f t="shared" si="5"/>
        <v>0</v>
      </c>
      <c r="F235" s="115">
        <f t="shared" si="2"/>
        <v>0</v>
      </c>
      <c r="G235" s="115">
        <f t="shared" si="6"/>
        <v>4328.050471</v>
      </c>
    </row>
    <row r="236">
      <c r="A236" s="112">
        <v>227.0</v>
      </c>
      <c r="B236" s="113">
        <f t="shared" si="3"/>
        <v>0</v>
      </c>
      <c r="C236" s="114">
        <f t="shared" si="4"/>
        <v>0</v>
      </c>
      <c r="D236" s="115">
        <f t="shared" si="1"/>
        <v>0</v>
      </c>
      <c r="E236" s="114">
        <f t="shared" si="5"/>
        <v>0</v>
      </c>
      <c r="F236" s="115">
        <f t="shared" si="2"/>
        <v>0</v>
      </c>
      <c r="G236" s="115">
        <f t="shared" si="6"/>
        <v>4328.050471</v>
      </c>
    </row>
    <row r="237">
      <c r="A237" s="112">
        <v>228.0</v>
      </c>
      <c r="B237" s="113">
        <f t="shared" si="3"/>
        <v>0</v>
      </c>
      <c r="C237" s="114">
        <f t="shared" si="4"/>
        <v>0</v>
      </c>
      <c r="D237" s="115">
        <f t="shared" si="1"/>
        <v>0</v>
      </c>
      <c r="E237" s="114">
        <f t="shared" si="5"/>
        <v>0</v>
      </c>
      <c r="F237" s="115">
        <f t="shared" si="2"/>
        <v>0</v>
      </c>
      <c r="G237" s="115">
        <f t="shared" si="6"/>
        <v>4328.050471</v>
      </c>
    </row>
    <row r="238">
      <c r="A238" s="112">
        <v>229.0</v>
      </c>
      <c r="B238" s="113">
        <f t="shared" si="3"/>
        <v>0</v>
      </c>
      <c r="C238" s="114">
        <f t="shared" si="4"/>
        <v>0</v>
      </c>
      <c r="D238" s="115">
        <f t="shared" si="1"/>
        <v>0</v>
      </c>
      <c r="E238" s="114">
        <f t="shared" si="5"/>
        <v>0</v>
      </c>
      <c r="F238" s="115">
        <f t="shared" si="2"/>
        <v>0</v>
      </c>
      <c r="G238" s="115">
        <f t="shared" si="6"/>
        <v>4328.050471</v>
      </c>
    </row>
    <row r="239">
      <c r="A239" s="112">
        <v>230.0</v>
      </c>
      <c r="B239" s="113">
        <f t="shared" si="3"/>
        <v>0</v>
      </c>
      <c r="C239" s="114">
        <f t="shared" si="4"/>
        <v>0</v>
      </c>
      <c r="D239" s="115">
        <f t="shared" si="1"/>
        <v>0</v>
      </c>
      <c r="E239" s="114">
        <f t="shared" si="5"/>
        <v>0</v>
      </c>
      <c r="F239" s="115">
        <f t="shared" si="2"/>
        <v>0</v>
      </c>
      <c r="G239" s="115">
        <f t="shared" si="6"/>
        <v>4328.050471</v>
      </c>
    </row>
    <row r="240">
      <c r="A240" s="112">
        <v>231.0</v>
      </c>
      <c r="B240" s="113">
        <f t="shared" si="3"/>
        <v>0</v>
      </c>
      <c r="C240" s="114">
        <f t="shared" si="4"/>
        <v>0</v>
      </c>
      <c r="D240" s="115">
        <f t="shared" si="1"/>
        <v>0</v>
      </c>
      <c r="E240" s="114">
        <f t="shared" si="5"/>
        <v>0</v>
      </c>
      <c r="F240" s="115">
        <f t="shared" si="2"/>
        <v>0</v>
      </c>
      <c r="G240" s="115">
        <f t="shared" si="6"/>
        <v>4328.050471</v>
      </c>
    </row>
    <row r="241">
      <c r="A241" s="112">
        <v>232.0</v>
      </c>
      <c r="B241" s="113">
        <f t="shared" si="3"/>
        <v>0</v>
      </c>
      <c r="C241" s="114">
        <f t="shared" si="4"/>
        <v>0</v>
      </c>
      <c r="D241" s="115">
        <f t="shared" si="1"/>
        <v>0</v>
      </c>
      <c r="E241" s="114">
        <f t="shared" si="5"/>
        <v>0</v>
      </c>
      <c r="F241" s="115">
        <f t="shared" si="2"/>
        <v>0</v>
      </c>
      <c r="G241" s="115">
        <f t="shared" si="6"/>
        <v>4328.050471</v>
      </c>
    </row>
    <row r="242">
      <c r="A242" s="112">
        <v>233.0</v>
      </c>
      <c r="B242" s="113">
        <f t="shared" si="3"/>
        <v>0</v>
      </c>
      <c r="C242" s="114">
        <f t="shared" si="4"/>
        <v>0</v>
      </c>
      <c r="D242" s="115">
        <f t="shared" si="1"/>
        <v>0</v>
      </c>
      <c r="E242" s="114">
        <f t="shared" si="5"/>
        <v>0</v>
      </c>
      <c r="F242" s="115">
        <f t="shared" si="2"/>
        <v>0</v>
      </c>
      <c r="G242" s="115">
        <f t="shared" si="6"/>
        <v>4328.050471</v>
      </c>
    </row>
    <row r="243">
      <c r="A243" s="112">
        <v>234.0</v>
      </c>
      <c r="B243" s="113">
        <f t="shared" si="3"/>
        <v>0</v>
      </c>
      <c r="C243" s="114">
        <f t="shared" si="4"/>
        <v>0</v>
      </c>
      <c r="D243" s="115">
        <f t="shared" si="1"/>
        <v>0</v>
      </c>
      <c r="E243" s="114">
        <f t="shared" si="5"/>
        <v>0</v>
      </c>
      <c r="F243" s="115">
        <f t="shared" si="2"/>
        <v>0</v>
      </c>
      <c r="G243" s="115">
        <f t="shared" si="6"/>
        <v>4328.050471</v>
      </c>
    </row>
    <row r="244">
      <c r="A244" s="112">
        <v>235.0</v>
      </c>
      <c r="B244" s="113">
        <f t="shared" si="3"/>
        <v>0</v>
      </c>
      <c r="C244" s="114">
        <f t="shared" si="4"/>
        <v>0</v>
      </c>
      <c r="D244" s="115">
        <f t="shared" si="1"/>
        <v>0</v>
      </c>
      <c r="E244" s="114">
        <f t="shared" si="5"/>
        <v>0</v>
      </c>
      <c r="F244" s="115">
        <f t="shared" si="2"/>
        <v>0</v>
      </c>
      <c r="G244" s="115">
        <f t="shared" si="6"/>
        <v>4328.050471</v>
      </c>
    </row>
    <row r="245">
      <c r="A245" s="112">
        <v>236.0</v>
      </c>
      <c r="B245" s="113">
        <f t="shared" si="3"/>
        <v>0</v>
      </c>
      <c r="C245" s="114">
        <f t="shared" si="4"/>
        <v>0</v>
      </c>
      <c r="D245" s="115">
        <f t="shared" si="1"/>
        <v>0</v>
      </c>
      <c r="E245" s="114">
        <f t="shared" si="5"/>
        <v>0</v>
      </c>
      <c r="F245" s="115">
        <f t="shared" si="2"/>
        <v>0</v>
      </c>
      <c r="G245" s="115">
        <f t="shared" si="6"/>
        <v>4328.050471</v>
      </c>
    </row>
    <row r="246">
      <c r="A246" s="112">
        <v>237.0</v>
      </c>
      <c r="B246" s="113">
        <f t="shared" si="3"/>
        <v>0</v>
      </c>
      <c r="C246" s="114">
        <f t="shared" si="4"/>
        <v>0</v>
      </c>
      <c r="D246" s="115">
        <f t="shared" si="1"/>
        <v>0</v>
      </c>
      <c r="E246" s="114">
        <f t="shared" si="5"/>
        <v>0</v>
      </c>
      <c r="F246" s="115">
        <f t="shared" si="2"/>
        <v>0</v>
      </c>
      <c r="G246" s="115">
        <f t="shared" si="6"/>
        <v>4328.050471</v>
      </c>
    </row>
    <row r="247">
      <c r="A247" s="112">
        <v>238.0</v>
      </c>
      <c r="B247" s="113">
        <f t="shared" si="3"/>
        <v>0</v>
      </c>
      <c r="C247" s="114">
        <f t="shared" si="4"/>
        <v>0</v>
      </c>
      <c r="D247" s="115">
        <f t="shared" si="1"/>
        <v>0</v>
      </c>
      <c r="E247" s="114">
        <f t="shared" si="5"/>
        <v>0</v>
      </c>
      <c r="F247" s="115">
        <f t="shared" si="2"/>
        <v>0</v>
      </c>
      <c r="G247" s="115">
        <f t="shared" si="6"/>
        <v>4328.050471</v>
      </c>
    </row>
    <row r="248">
      <c r="A248" s="112">
        <v>239.0</v>
      </c>
      <c r="B248" s="113">
        <f t="shared" si="3"/>
        <v>0</v>
      </c>
      <c r="C248" s="114">
        <f t="shared" si="4"/>
        <v>0</v>
      </c>
      <c r="D248" s="115">
        <f t="shared" si="1"/>
        <v>0</v>
      </c>
      <c r="E248" s="114">
        <f t="shared" si="5"/>
        <v>0</v>
      </c>
      <c r="F248" s="115">
        <f t="shared" si="2"/>
        <v>0</v>
      </c>
      <c r="G248" s="115">
        <f t="shared" si="6"/>
        <v>4328.050471</v>
      </c>
    </row>
    <row r="249">
      <c r="A249" s="112">
        <v>240.0</v>
      </c>
      <c r="B249" s="113">
        <f t="shared" si="3"/>
        <v>0</v>
      </c>
      <c r="C249" s="114">
        <f t="shared" si="4"/>
        <v>0</v>
      </c>
      <c r="D249" s="115">
        <f t="shared" si="1"/>
        <v>0</v>
      </c>
      <c r="E249" s="114">
        <f t="shared" si="5"/>
        <v>0</v>
      </c>
      <c r="F249" s="115">
        <f t="shared" si="2"/>
        <v>0</v>
      </c>
      <c r="G249" s="115">
        <f t="shared" si="6"/>
        <v>4328.050471</v>
      </c>
    </row>
    <row r="250">
      <c r="A250" s="112">
        <v>241.0</v>
      </c>
      <c r="B250" s="113">
        <f t="shared" si="3"/>
        <v>0</v>
      </c>
      <c r="C250" s="114">
        <f t="shared" si="4"/>
        <v>0</v>
      </c>
      <c r="D250" s="115">
        <f t="shared" si="1"/>
        <v>0</v>
      </c>
      <c r="E250" s="114">
        <f t="shared" si="5"/>
        <v>0</v>
      </c>
      <c r="F250" s="115">
        <f t="shared" si="2"/>
        <v>0</v>
      </c>
      <c r="G250" s="115">
        <f t="shared" si="6"/>
        <v>4328.050471</v>
      </c>
    </row>
    <row r="251">
      <c r="A251" s="112">
        <v>242.0</v>
      </c>
      <c r="B251" s="113">
        <f t="shared" si="3"/>
        <v>0</v>
      </c>
      <c r="C251" s="114">
        <f t="shared" si="4"/>
        <v>0</v>
      </c>
      <c r="D251" s="115">
        <f t="shared" si="1"/>
        <v>0</v>
      </c>
      <c r="E251" s="114">
        <f t="shared" si="5"/>
        <v>0</v>
      </c>
      <c r="F251" s="115">
        <f t="shared" si="2"/>
        <v>0</v>
      </c>
      <c r="G251" s="115">
        <f t="shared" si="6"/>
        <v>4328.050471</v>
      </c>
    </row>
    <row r="252">
      <c r="A252" s="112">
        <v>243.0</v>
      </c>
      <c r="B252" s="113">
        <f t="shared" si="3"/>
        <v>0</v>
      </c>
      <c r="C252" s="114">
        <f t="shared" si="4"/>
        <v>0</v>
      </c>
      <c r="D252" s="115">
        <f t="shared" si="1"/>
        <v>0</v>
      </c>
      <c r="E252" s="114">
        <f t="shared" si="5"/>
        <v>0</v>
      </c>
      <c r="F252" s="115">
        <f t="shared" si="2"/>
        <v>0</v>
      </c>
      <c r="G252" s="115">
        <f t="shared" si="6"/>
        <v>4328.050471</v>
      </c>
    </row>
    <row r="253">
      <c r="A253" s="112">
        <v>244.0</v>
      </c>
      <c r="B253" s="113">
        <f t="shared" si="3"/>
        <v>0</v>
      </c>
      <c r="C253" s="114">
        <f t="shared" si="4"/>
        <v>0</v>
      </c>
      <c r="D253" s="115">
        <f t="shared" si="1"/>
        <v>0</v>
      </c>
      <c r="E253" s="114">
        <f t="shared" si="5"/>
        <v>0</v>
      </c>
      <c r="F253" s="115">
        <f t="shared" si="2"/>
        <v>0</v>
      </c>
      <c r="G253" s="115">
        <f t="shared" si="6"/>
        <v>4328.050471</v>
      </c>
    </row>
    <row r="254">
      <c r="A254" s="112">
        <v>245.0</v>
      </c>
      <c r="B254" s="113">
        <f t="shared" si="3"/>
        <v>0</v>
      </c>
      <c r="C254" s="114">
        <f t="shared" si="4"/>
        <v>0</v>
      </c>
      <c r="D254" s="115">
        <f t="shared" si="1"/>
        <v>0</v>
      </c>
      <c r="E254" s="114">
        <f t="shared" si="5"/>
        <v>0</v>
      </c>
      <c r="F254" s="115">
        <f t="shared" si="2"/>
        <v>0</v>
      </c>
      <c r="G254" s="115">
        <f t="shared" si="6"/>
        <v>4328.050471</v>
      </c>
    </row>
    <row r="255">
      <c r="A255" s="112">
        <v>246.0</v>
      </c>
      <c r="B255" s="113">
        <f t="shared" si="3"/>
        <v>0</v>
      </c>
      <c r="C255" s="114">
        <f t="shared" si="4"/>
        <v>0</v>
      </c>
      <c r="D255" s="115">
        <f t="shared" si="1"/>
        <v>0</v>
      </c>
      <c r="E255" s="114">
        <f t="shared" si="5"/>
        <v>0</v>
      </c>
      <c r="F255" s="115">
        <f t="shared" si="2"/>
        <v>0</v>
      </c>
      <c r="G255" s="115">
        <f t="shared" si="6"/>
        <v>4328.050471</v>
      </c>
    </row>
    <row r="256">
      <c r="A256" s="112">
        <v>247.0</v>
      </c>
      <c r="B256" s="113">
        <f t="shared" si="3"/>
        <v>0</v>
      </c>
      <c r="C256" s="114">
        <f t="shared" si="4"/>
        <v>0</v>
      </c>
      <c r="D256" s="115">
        <f t="shared" si="1"/>
        <v>0</v>
      </c>
      <c r="E256" s="114">
        <f t="shared" si="5"/>
        <v>0</v>
      </c>
      <c r="F256" s="115">
        <f t="shared" si="2"/>
        <v>0</v>
      </c>
      <c r="G256" s="115">
        <f t="shared" si="6"/>
        <v>4328.050471</v>
      </c>
    </row>
    <row r="257">
      <c r="A257" s="112">
        <v>248.0</v>
      </c>
      <c r="B257" s="113">
        <f t="shared" si="3"/>
        <v>0</v>
      </c>
      <c r="C257" s="114">
        <f t="shared" si="4"/>
        <v>0</v>
      </c>
      <c r="D257" s="115">
        <f t="shared" si="1"/>
        <v>0</v>
      </c>
      <c r="E257" s="114">
        <f t="shared" si="5"/>
        <v>0</v>
      </c>
      <c r="F257" s="115">
        <f t="shared" si="2"/>
        <v>0</v>
      </c>
      <c r="G257" s="115">
        <f t="shared" si="6"/>
        <v>4328.050471</v>
      </c>
    </row>
    <row r="258">
      <c r="A258" s="112">
        <v>249.0</v>
      </c>
      <c r="B258" s="113">
        <f t="shared" si="3"/>
        <v>0</v>
      </c>
      <c r="C258" s="114">
        <f t="shared" si="4"/>
        <v>0</v>
      </c>
      <c r="D258" s="115">
        <f t="shared" si="1"/>
        <v>0</v>
      </c>
      <c r="E258" s="114">
        <f t="shared" si="5"/>
        <v>0</v>
      </c>
      <c r="F258" s="115">
        <f t="shared" si="2"/>
        <v>0</v>
      </c>
      <c r="G258" s="115">
        <f t="shared" si="6"/>
        <v>4328.050471</v>
      </c>
    </row>
    <row r="259">
      <c r="A259" s="112">
        <v>250.0</v>
      </c>
      <c r="B259" s="113">
        <f t="shared" si="3"/>
        <v>0</v>
      </c>
      <c r="C259" s="114">
        <f t="shared" si="4"/>
        <v>0</v>
      </c>
      <c r="D259" s="115">
        <f t="shared" si="1"/>
        <v>0</v>
      </c>
      <c r="E259" s="114">
        <f t="shared" si="5"/>
        <v>0</v>
      </c>
      <c r="F259" s="115">
        <f t="shared" si="2"/>
        <v>0</v>
      </c>
      <c r="G259" s="115">
        <f t="shared" si="6"/>
        <v>4328.050471</v>
      </c>
    </row>
    <row r="260">
      <c r="A260" s="112">
        <v>251.0</v>
      </c>
      <c r="B260" s="113">
        <f t="shared" si="3"/>
        <v>0</v>
      </c>
      <c r="C260" s="114">
        <f t="shared" si="4"/>
        <v>0</v>
      </c>
      <c r="D260" s="115">
        <f t="shared" si="1"/>
        <v>0</v>
      </c>
      <c r="E260" s="114">
        <f t="shared" si="5"/>
        <v>0</v>
      </c>
      <c r="F260" s="115">
        <f t="shared" si="2"/>
        <v>0</v>
      </c>
      <c r="G260" s="115">
        <f t="shared" si="6"/>
        <v>4328.050471</v>
      </c>
    </row>
    <row r="261">
      <c r="A261" s="112">
        <v>252.0</v>
      </c>
      <c r="B261" s="113">
        <f t="shared" si="3"/>
        <v>0</v>
      </c>
      <c r="C261" s="114">
        <f t="shared" si="4"/>
        <v>0</v>
      </c>
      <c r="D261" s="115">
        <f t="shared" si="1"/>
        <v>0</v>
      </c>
      <c r="E261" s="114">
        <f t="shared" si="5"/>
        <v>0</v>
      </c>
      <c r="F261" s="115">
        <f t="shared" si="2"/>
        <v>0</v>
      </c>
      <c r="G261" s="115">
        <f t="shared" si="6"/>
        <v>4328.050471</v>
      </c>
    </row>
    <row r="262">
      <c r="A262" s="112">
        <v>253.0</v>
      </c>
      <c r="B262" s="113">
        <f t="shared" si="3"/>
        <v>0</v>
      </c>
      <c r="C262" s="114">
        <f t="shared" si="4"/>
        <v>0</v>
      </c>
      <c r="D262" s="115">
        <f t="shared" si="1"/>
        <v>0</v>
      </c>
      <c r="E262" s="114">
        <f t="shared" si="5"/>
        <v>0</v>
      </c>
      <c r="F262" s="115">
        <f t="shared" si="2"/>
        <v>0</v>
      </c>
      <c r="G262" s="115">
        <f t="shared" si="6"/>
        <v>4328.050471</v>
      </c>
    </row>
    <row r="263">
      <c r="A263" s="112">
        <v>254.0</v>
      </c>
      <c r="B263" s="113">
        <f t="shared" si="3"/>
        <v>0</v>
      </c>
      <c r="C263" s="114">
        <f t="shared" si="4"/>
        <v>0</v>
      </c>
      <c r="D263" s="115">
        <f t="shared" si="1"/>
        <v>0</v>
      </c>
      <c r="E263" s="114">
        <f t="shared" si="5"/>
        <v>0</v>
      </c>
      <c r="F263" s="115">
        <f t="shared" si="2"/>
        <v>0</v>
      </c>
      <c r="G263" s="115">
        <f t="shared" si="6"/>
        <v>4328.050471</v>
      </c>
    </row>
    <row r="264">
      <c r="A264" s="112">
        <v>255.0</v>
      </c>
      <c r="B264" s="113">
        <f t="shared" si="3"/>
        <v>0</v>
      </c>
      <c r="C264" s="114">
        <f t="shared" si="4"/>
        <v>0</v>
      </c>
      <c r="D264" s="115">
        <f t="shared" si="1"/>
        <v>0</v>
      </c>
      <c r="E264" s="114">
        <f t="shared" si="5"/>
        <v>0</v>
      </c>
      <c r="F264" s="115">
        <f t="shared" si="2"/>
        <v>0</v>
      </c>
      <c r="G264" s="115">
        <f t="shared" si="6"/>
        <v>4328.050471</v>
      </c>
    </row>
    <row r="265">
      <c r="A265" s="112">
        <v>256.0</v>
      </c>
      <c r="B265" s="113">
        <f t="shared" si="3"/>
        <v>0</v>
      </c>
      <c r="C265" s="114">
        <f t="shared" si="4"/>
        <v>0</v>
      </c>
      <c r="D265" s="115">
        <f t="shared" si="1"/>
        <v>0</v>
      </c>
      <c r="E265" s="114">
        <f t="shared" si="5"/>
        <v>0</v>
      </c>
      <c r="F265" s="115">
        <f t="shared" si="2"/>
        <v>0</v>
      </c>
      <c r="G265" s="115">
        <f t="shared" si="6"/>
        <v>4328.050471</v>
      </c>
    </row>
    <row r="266">
      <c r="A266" s="112">
        <v>257.0</v>
      </c>
      <c r="B266" s="113">
        <f t="shared" si="3"/>
        <v>0</v>
      </c>
      <c r="C266" s="114">
        <f t="shared" si="4"/>
        <v>0</v>
      </c>
      <c r="D266" s="115">
        <f t="shared" si="1"/>
        <v>0</v>
      </c>
      <c r="E266" s="114">
        <f t="shared" si="5"/>
        <v>0</v>
      </c>
      <c r="F266" s="115">
        <f t="shared" si="2"/>
        <v>0</v>
      </c>
      <c r="G266" s="115">
        <f t="shared" si="6"/>
        <v>4328.050471</v>
      </c>
    </row>
    <row r="267">
      <c r="A267" s="112">
        <v>258.0</v>
      </c>
      <c r="B267" s="113">
        <f t="shared" si="3"/>
        <v>0</v>
      </c>
      <c r="C267" s="114">
        <f t="shared" si="4"/>
        <v>0</v>
      </c>
      <c r="D267" s="115">
        <f t="shared" si="1"/>
        <v>0</v>
      </c>
      <c r="E267" s="114">
        <f t="shared" si="5"/>
        <v>0</v>
      </c>
      <c r="F267" s="115">
        <f t="shared" si="2"/>
        <v>0</v>
      </c>
      <c r="G267" s="115">
        <f t="shared" si="6"/>
        <v>4328.050471</v>
      </c>
    </row>
    <row r="268">
      <c r="A268" s="112">
        <v>259.0</v>
      </c>
      <c r="B268" s="113">
        <f t="shared" si="3"/>
        <v>0</v>
      </c>
      <c r="C268" s="114">
        <f t="shared" si="4"/>
        <v>0</v>
      </c>
      <c r="D268" s="115">
        <f t="shared" si="1"/>
        <v>0</v>
      </c>
      <c r="E268" s="114">
        <f t="shared" si="5"/>
        <v>0</v>
      </c>
      <c r="F268" s="115">
        <f t="shared" si="2"/>
        <v>0</v>
      </c>
      <c r="G268" s="115">
        <f t="shared" si="6"/>
        <v>4328.050471</v>
      </c>
    </row>
    <row r="269">
      <c r="A269" s="112">
        <v>260.0</v>
      </c>
      <c r="B269" s="113">
        <f t="shared" si="3"/>
        <v>0</v>
      </c>
      <c r="C269" s="114">
        <f t="shared" si="4"/>
        <v>0</v>
      </c>
      <c r="D269" s="115">
        <f t="shared" si="1"/>
        <v>0</v>
      </c>
      <c r="E269" s="114">
        <f t="shared" si="5"/>
        <v>0</v>
      </c>
      <c r="F269" s="115">
        <f t="shared" si="2"/>
        <v>0</v>
      </c>
      <c r="G269" s="115">
        <f t="shared" si="6"/>
        <v>4328.050471</v>
      </c>
    </row>
    <row r="270">
      <c r="A270" s="112">
        <v>261.0</v>
      </c>
      <c r="B270" s="113">
        <f t="shared" si="3"/>
        <v>0</v>
      </c>
      <c r="C270" s="114">
        <f t="shared" si="4"/>
        <v>0</v>
      </c>
      <c r="D270" s="115">
        <f t="shared" si="1"/>
        <v>0</v>
      </c>
      <c r="E270" s="114">
        <f t="shared" si="5"/>
        <v>0</v>
      </c>
      <c r="F270" s="115">
        <f t="shared" si="2"/>
        <v>0</v>
      </c>
      <c r="G270" s="115">
        <f t="shared" si="6"/>
        <v>4328.050471</v>
      </c>
    </row>
    <row r="271">
      <c r="A271" s="112">
        <v>262.0</v>
      </c>
      <c r="B271" s="113">
        <f t="shared" si="3"/>
        <v>0</v>
      </c>
      <c r="C271" s="114">
        <f t="shared" si="4"/>
        <v>0</v>
      </c>
      <c r="D271" s="115">
        <f t="shared" si="1"/>
        <v>0</v>
      </c>
      <c r="E271" s="114">
        <f t="shared" si="5"/>
        <v>0</v>
      </c>
      <c r="F271" s="115">
        <f t="shared" si="2"/>
        <v>0</v>
      </c>
      <c r="G271" s="115">
        <f t="shared" si="6"/>
        <v>4328.050471</v>
      </c>
    </row>
    <row r="272">
      <c r="A272" s="112">
        <v>263.0</v>
      </c>
      <c r="B272" s="113">
        <f t="shared" si="3"/>
        <v>0</v>
      </c>
      <c r="C272" s="114">
        <f t="shared" si="4"/>
        <v>0</v>
      </c>
      <c r="D272" s="115">
        <f t="shared" si="1"/>
        <v>0</v>
      </c>
      <c r="E272" s="114">
        <f t="shared" si="5"/>
        <v>0</v>
      </c>
      <c r="F272" s="115">
        <f t="shared" si="2"/>
        <v>0</v>
      </c>
      <c r="G272" s="115">
        <f t="shared" si="6"/>
        <v>4328.050471</v>
      </c>
    </row>
    <row r="273">
      <c r="A273" s="112">
        <v>264.0</v>
      </c>
      <c r="B273" s="113">
        <f t="shared" si="3"/>
        <v>0</v>
      </c>
      <c r="C273" s="114">
        <f t="shared" si="4"/>
        <v>0</v>
      </c>
      <c r="D273" s="115">
        <f t="shared" si="1"/>
        <v>0</v>
      </c>
      <c r="E273" s="114">
        <f t="shared" si="5"/>
        <v>0</v>
      </c>
      <c r="F273" s="115">
        <f t="shared" si="2"/>
        <v>0</v>
      </c>
      <c r="G273" s="115">
        <f t="shared" si="6"/>
        <v>4328.050471</v>
      </c>
    </row>
    <row r="274">
      <c r="A274" s="112">
        <v>265.0</v>
      </c>
      <c r="B274" s="113">
        <f t="shared" si="3"/>
        <v>0</v>
      </c>
      <c r="C274" s="114">
        <f t="shared" si="4"/>
        <v>0</v>
      </c>
      <c r="D274" s="115">
        <f t="shared" si="1"/>
        <v>0</v>
      </c>
      <c r="E274" s="114">
        <f t="shared" si="5"/>
        <v>0</v>
      </c>
      <c r="F274" s="115">
        <f t="shared" si="2"/>
        <v>0</v>
      </c>
      <c r="G274" s="115">
        <f t="shared" si="6"/>
        <v>4328.050471</v>
      </c>
    </row>
    <row r="275">
      <c r="A275" s="112">
        <v>266.0</v>
      </c>
      <c r="B275" s="113">
        <f t="shared" si="3"/>
        <v>0</v>
      </c>
      <c r="C275" s="114">
        <f t="shared" si="4"/>
        <v>0</v>
      </c>
      <c r="D275" s="115">
        <f t="shared" si="1"/>
        <v>0</v>
      </c>
      <c r="E275" s="114">
        <f t="shared" si="5"/>
        <v>0</v>
      </c>
      <c r="F275" s="115">
        <f t="shared" si="2"/>
        <v>0</v>
      </c>
      <c r="G275" s="115">
        <f t="shared" si="6"/>
        <v>4328.050471</v>
      </c>
    </row>
    <row r="276">
      <c r="A276" s="112">
        <v>267.0</v>
      </c>
      <c r="B276" s="113">
        <f t="shared" si="3"/>
        <v>0</v>
      </c>
      <c r="C276" s="114">
        <f t="shared" si="4"/>
        <v>0</v>
      </c>
      <c r="D276" s="115">
        <f t="shared" si="1"/>
        <v>0</v>
      </c>
      <c r="E276" s="114">
        <f t="shared" si="5"/>
        <v>0</v>
      </c>
      <c r="F276" s="115">
        <f t="shared" si="2"/>
        <v>0</v>
      </c>
      <c r="G276" s="115">
        <f t="shared" si="6"/>
        <v>4328.050471</v>
      </c>
    </row>
    <row r="277">
      <c r="A277" s="112">
        <v>268.0</v>
      </c>
      <c r="B277" s="113">
        <f t="shared" si="3"/>
        <v>0</v>
      </c>
      <c r="C277" s="114">
        <f t="shared" si="4"/>
        <v>0</v>
      </c>
      <c r="D277" s="115">
        <f t="shared" si="1"/>
        <v>0</v>
      </c>
      <c r="E277" s="114">
        <f t="shared" si="5"/>
        <v>0</v>
      </c>
      <c r="F277" s="115">
        <f t="shared" si="2"/>
        <v>0</v>
      </c>
      <c r="G277" s="115">
        <f t="shared" si="6"/>
        <v>4328.050471</v>
      </c>
    </row>
    <row r="278">
      <c r="A278" s="112">
        <v>269.0</v>
      </c>
      <c r="B278" s="113">
        <f t="shared" si="3"/>
        <v>0</v>
      </c>
      <c r="C278" s="114">
        <f t="shared" si="4"/>
        <v>0</v>
      </c>
      <c r="D278" s="115">
        <f t="shared" si="1"/>
        <v>0</v>
      </c>
      <c r="E278" s="114">
        <f t="shared" si="5"/>
        <v>0</v>
      </c>
      <c r="F278" s="115">
        <f t="shared" si="2"/>
        <v>0</v>
      </c>
      <c r="G278" s="115">
        <f t="shared" si="6"/>
        <v>4328.050471</v>
      </c>
    </row>
    <row r="279">
      <c r="A279" s="112">
        <v>270.0</v>
      </c>
      <c r="B279" s="113">
        <f t="shared" si="3"/>
        <v>0</v>
      </c>
      <c r="C279" s="114">
        <f t="shared" si="4"/>
        <v>0</v>
      </c>
      <c r="D279" s="115">
        <f t="shared" si="1"/>
        <v>0</v>
      </c>
      <c r="E279" s="114">
        <f t="shared" si="5"/>
        <v>0</v>
      </c>
      <c r="F279" s="115">
        <f t="shared" si="2"/>
        <v>0</v>
      </c>
      <c r="G279" s="115">
        <f t="shared" si="6"/>
        <v>4328.050471</v>
      </c>
    </row>
    <row r="280">
      <c r="A280" s="112">
        <v>271.0</v>
      </c>
      <c r="B280" s="113">
        <f t="shared" si="3"/>
        <v>0</v>
      </c>
      <c r="C280" s="114">
        <f t="shared" si="4"/>
        <v>0</v>
      </c>
      <c r="D280" s="115">
        <f t="shared" si="1"/>
        <v>0</v>
      </c>
      <c r="E280" s="114">
        <f t="shared" si="5"/>
        <v>0</v>
      </c>
      <c r="F280" s="115">
        <f t="shared" si="2"/>
        <v>0</v>
      </c>
      <c r="G280" s="115">
        <f t="shared" si="6"/>
        <v>4328.050471</v>
      </c>
    </row>
    <row r="281">
      <c r="A281" s="112">
        <v>272.0</v>
      </c>
      <c r="B281" s="113">
        <f t="shared" si="3"/>
        <v>0</v>
      </c>
      <c r="C281" s="114">
        <f t="shared" si="4"/>
        <v>0</v>
      </c>
      <c r="D281" s="115">
        <f t="shared" si="1"/>
        <v>0</v>
      </c>
      <c r="E281" s="114">
        <f t="shared" si="5"/>
        <v>0</v>
      </c>
      <c r="F281" s="115">
        <f t="shared" si="2"/>
        <v>0</v>
      </c>
      <c r="G281" s="115">
        <f t="shared" si="6"/>
        <v>4328.050471</v>
      </c>
    </row>
    <row r="282">
      <c r="A282" s="112">
        <v>273.0</v>
      </c>
      <c r="B282" s="113">
        <f t="shared" si="3"/>
        <v>0</v>
      </c>
      <c r="C282" s="114">
        <f t="shared" si="4"/>
        <v>0</v>
      </c>
      <c r="D282" s="115">
        <f t="shared" si="1"/>
        <v>0</v>
      </c>
      <c r="E282" s="114">
        <f t="shared" si="5"/>
        <v>0</v>
      </c>
      <c r="F282" s="115">
        <f t="shared" si="2"/>
        <v>0</v>
      </c>
      <c r="G282" s="115">
        <f t="shared" si="6"/>
        <v>4328.050471</v>
      </c>
    </row>
    <row r="283">
      <c r="A283" s="112">
        <v>274.0</v>
      </c>
      <c r="B283" s="113">
        <f t="shared" si="3"/>
        <v>0</v>
      </c>
      <c r="C283" s="114">
        <f t="shared" si="4"/>
        <v>0</v>
      </c>
      <c r="D283" s="115">
        <f t="shared" si="1"/>
        <v>0</v>
      </c>
      <c r="E283" s="114">
        <f t="shared" si="5"/>
        <v>0</v>
      </c>
      <c r="F283" s="115">
        <f t="shared" si="2"/>
        <v>0</v>
      </c>
      <c r="G283" s="115">
        <f t="shared" si="6"/>
        <v>4328.050471</v>
      </c>
    </row>
    <row r="284">
      <c r="A284" s="112">
        <v>275.0</v>
      </c>
      <c r="B284" s="113">
        <f t="shared" si="3"/>
        <v>0</v>
      </c>
      <c r="C284" s="114">
        <f t="shared" si="4"/>
        <v>0</v>
      </c>
      <c r="D284" s="115">
        <f t="shared" si="1"/>
        <v>0</v>
      </c>
      <c r="E284" s="114">
        <f t="shared" si="5"/>
        <v>0</v>
      </c>
      <c r="F284" s="115">
        <f t="shared" si="2"/>
        <v>0</v>
      </c>
      <c r="G284" s="115">
        <f t="shared" si="6"/>
        <v>4328.050471</v>
      </c>
    </row>
    <row r="285">
      <c r="A285" s="112">
        <v>276.0</v>
      </c>
      <c r="B285" s="113">
        <f t="shared" si="3"/>
        <v>0</v>
      </c>
      <c r="C285" s="114">
        <f t="shared" si="4"/>
        <v>0</v>
      </c>
      <c r="D285" s="115">
        <f t="shared" si="1"/>
        <v>0</v>
      </c>
      <c r="E285" s="114">
        <f t="shared" si="5"/>
        <v>0</v>
      </c>
      <c r="F285" s="115">
        <f t="shared" si="2"/>
        <v>0</v>
      </c>
      <c r="G285" s="115">
        <f t="shared" si="6"/>
        <v>4328.050471</v>
      </c>
    </row>
    <row r="286">
      <c r="A286" s="112">
        <v>277.0</v>
      </c>
      <c r="B286" s="113">
        <f t="shared" si="3"/>
        <v>0</v>
      </c>
      <c r="C286" s="114">
        <f t="shared" si="4"/>
        <v>0</v>
      </c>
      <c r="D286" s="115">
        <f t="shared" si="1"/>
        <v>0</v>
      </c>
      <c r="E286" s="114">
        <f t="shared" si="5"/>
        <v>0</v>
      </c>
      <c r="F286" s="115">
        <f t="shared" si="2"/>
        <v>0</v>
      </c>
      <c r="G286" s="115">
        <f t="shared" si="6"/>
        <v>4328.050471</v>
      </c>
    </row>
    <row r="287">
      <c r="A287" s="112">
        <v>278.0</v>
      </c>
      <c r="B287" s="113">
        <f t="shared" si="3"/>
        <v>0</v>
      </c>
      <c r="C287" s="114">
        <f t="shared" si="4"/>
        <v>0</v>
      </c>
      <c r="D287" s="115">
        <f t="shared" si="1"/>
        <v>0</v>
      </c>
      <c r="E287" s="114">
        <f t="shared" si="5"/>
        <v>0</v>
      </c>
      <c r="F287" s="115">
        <f t="shared" si="2"/>
        <v>0</v>
      </c>
      <c r="G287" s="115">
        <f t="shared" si="6"/>
        <v>4328.050471</v>
      </c>
    </row>
    <row r="288">
      <c r="A288" s="112">
        <v>279.0</v>
      </c>
      <c r="B288" s="113">
        <f t="shared" si="3"/>
        <v>0</v>
      </c>
      <c r="C288" s="114">
        <f t="shared" si="4"/>
        <v>0</v>
      </c>
      <c r="D288" s="115">
        <f t="shared" si="1"/>
        <v>0</v>
      </c>
      <c r="E288" s="114">
        <f t="shared" si="5"/>
        <v>0</v>
      </c>
      <c r="F288" s="115">
        <f t="shared" si="2"/>
        <v>0</v>
      </c>
      <c r="G288" s="115">
        <f t="shared" si="6"/>
        <v>4328.050471</v>
      </c>
    </row>
    <row r="289">
      <c r="A289" s="112">
        <v>280.0</v>
      </c>
      <c r="B289" s="113">
        <f t="shared" si="3"/>
        <v>0</v>
      </c>
      <c r="C289" s="114">
        <f t="shared" si="4"/>
        <v>0</v>
      </c>
      <c r="D289" s="115">
        <f t="shared" si="1"/>
        <v>0</v>
      </c>
      <c r="E289" s="114">
        <f t="shared" si="5"/>
        <v>0</v>
      </c>
      <c r="F289" s="115">
        <f t="shared" si="2"/>
        <v>0</v>
      </c>
      <c r="G289" s="115">
        <f t="shared" si="6"/>
        <v>4328.050471</v>
      </c>
    </row>
    <row r="290">
      <c r="A290" s="112">
        <v>281.0</v>
      </c>
      <c r="B290" s="113">
        <f t="shared" si="3"/>
        <v>0</v>
      </c>
      <c r="C290" s="114">
        <f t="shared" si="4"/>
        <v>0</v>
      </c>
      <c r="D290" s="115">
        <f t="shared" si="1"/>
        <v>0</v>
      </c>
      <c r="E290" s="114">
        <f t="shared" si="5"/>
        <v>0</v>
      </c>
      <c r="F290" s="115">
        <f t="shared" si="2"/>
        <v>0</v>
      </c>
      <c r="G290" s="115">
        <f t="shared" si="6"/>
        <v>4328.050471</v>
      </c>
    </row>
    <row r="291">
      <c r="A291" s="112">
        <v>282.0</v>
      </c>
      <c r="B291" s="113">
        <f t="shared" si="3"/>
        <v>0</v>
      </c>
      <c r="C291" s="114">
        <f t="shared" si="4"/>
        <v>0</v>
      </c>
      <c r="D291" s="115">
        <f t="shared" si="1"/>
        <v>0</v>
      </c>
      <c r="E291" s="114">
        <f t="shared" si="5"/>
        <v>0</v>
      </c>
      <c r="F291" s="115">
        <f t="shared" si="2"/>
        <v>0</v>
      </c>
      <c r="G291" s="115">
        <f t="shared" si="6"/>
        <v>4328.050471</v>
      </c>
    </row>
    <row r="292">
      <c r="A292" s="112">
        <v>283.0</v>
      </c>
      <c r="B292" s="113">
        <f t="shared" si="3"/>
        <v>0</v>
      </c>
      <c r="C292" s="114">
        <f t="shared" si="4"/>
        <v>0</v>
      </c>
      <c r="D292" s="115">
        <f t="shared" si="1"/>
        <v>0</v>
      </c>
      <c r="E292" s="114">
        <f t="shared" si="5"/>
        <v>0</v>
      </c>
      <c r="F292" s="115">
        <f t="shared" si="2"/>
        <v>0</v>
      </c>
      <c r="G292" s="115">
        <f t="shared" si="6"/>
        <v>4328.050471</v>
      </c>
    </row>
    <row r="293">
      <c r="A293" s="112">
        <v>284.0</v>
      </c>
      <c r="B293" s="113">
        <f t="shared" si="3"/>
        <v>0</v>
      </c>
      <c r="C293" s="114">
        <f t="shared" si="4"/>
        <v>0</v>
      </c>
      <c r="D293" s="115">
        <f t="shared" si="1"/>
        <v>0</v>
      </c>
      <c r="E293" s="114">
        <f t="shared" si="5"/>
        <v>0</v>
      </c>
      <c r="F293" s="115">
        <f t="shared" si="2"/>
        <v>0</v>
      </c>
      <c r="G293" s="115">
        <f t="shared" si="6"/>
        <v>4328.050471</v>
      </c>
    </row>
    <row r="294">
      <c r="A294" s="112">
        <v>285.0</v>
      </c>
      <c r="B294" s="113">
        <f t="shared" si="3"/>
        <v>0</v>
      </c>
      <c r="C294" s="114">
        <f t="shared" si="4"/>
        <v>0</v>
      </c>
      <c r="D294" s="115">
        <f t="shared" si="1"/>
        <v>0</v>
      </c>
      <c r="E294" s="114">
        <f t="shared" si="5"/>
        <v>0</v>
      </c>
      <c r="F294" s="115">
        <f t="shared" si="2"/>
        <v>0</v>
      </c>
      <c r="G294" s="115">
        <f t="shared" si="6"/>
        <v>4328.050471</v>
      </c>
    </row>
    <row r="295">
      <c r="A295" s="112">
        <v>286.0</v>
      </c>
      <c r="B295" s="113">
        <f t="shared" si="3"/>
        <v>0</v>
      </c>
      <c r="C295" s="114">
        <f t="shared" si="4"/>
        <v>0</v>
      </c>
      <c r="D295" s="115">
        <f t="shared" si="1"/>
        <v>0</v>
      </c>
      <c r="E295" s="114">
        <f t="shared" si="5"/>
        <v>0</v>
      </c>
      <c r="F295" s="115">
        <f t="shared" si="2"/>
        <v>0</v>
      </c>
      <c r="G295" s="115">
        <f t="shared" si="6"/>
        <v>4328.050471</v>
      </c>
    </row>
    <row r="296">
      <c r="A296" s="112">
        <v>287.0</v>
      </c>
      <c r="B296" s="113">
        <f t="shared" si="3"/>
        <v>0</v>
      </c>
      <c r="C296" s="114">
        <f t="shared" si="4"/>
        <v>0</v>
      </c>
      <c r="D296" s="115">
        <f t="shared" si="1"/>
        <v>0</v>
      </c>
      <c r="E296" s="114">
        <f t="shared" si="5"/>
        <v>0</v>
      </c>
      <c r="F296" s="115">
        <f t="shared" si="2"/>
        <v>0</v>
      </c>
      <c r="G296" s="115">
        <f t="shared" si="6"/>
        <v>4328.050471</v>
      </c>
    </row>
    <row r="297">
      <c r="A297" s="112">
        <v>288.0</v>
      </c>
      <c r="B297" s="113">
        <f t="shared" si="3"/>
        <v>0</v>
      </c>
      <c r="C297" s="114">
        <f t="shared" si="4"/>
        <v>0</v>
      </c>
      <c r="D297" s="115">
        <f t="shared" si="1"/>
        <v>0</v>
      </c>
      <c r="E297" s="114">
        <f t="shared" si="5"/>
        <v>0</v>
      </c>
      <c r="F297" s="115">
        <f t="shared" si="2"/>
        <v>0</v>
      </c>
      <c r="G297" s="115">
        <f t="shared" si="6"/>
        <v>4328.050471</v>
      </c>
    </row>
    <row r="298">
      <c r="A298" s="112">
        <v>289.0</v>
      </c>
      <c r="B298" s="113">
        <f t="shared" si="3"/>
        <v>0</v>
      </c>
      <c r="C298" s="114">
        <f t="shared" si="4"/>
        <v>0</v>
      </c>
      <c r="D298" s="115">
        <f t="shared" si="1"/>
        <v>0</v>
      </c>
      <c r="E298" s="114">
        <f t="shared" si="5"/>
        <v>0</v>
      </c>
      <c r="F298" s="115">
        <f t="shared" si="2"/>
        <v>0</v>
      </c>
      <c r="G298" s="115">
        <f t="shared" si="6"/>
        <v>4328.050471</v>
      </c>
    </row>
    <row r="299">
      <c r="A299" s="112">
        <v>290.0</v>
      </c>
      <c r="B299" s="113">
        <f t="shared" si="3"/>
        <v>0</v>
      </c>
      <c r="C299" s="114">
        <f t="shared" si="4"/>
        <v>0</v>
      </c>
      <c r="D299" s="115">
        <f t="shared" si="1"/>
        <v>0</v>
      </c>
      <c r="E299" s="114">
        <f t="shared" si="5"/>
        <v>0</v>
      </c>
      <c r="F299" s="115">
        <f t="shared" si="2"/>
        <v>0</v>
      </c>
      <c r="G299" s="115">
        <f t="shared" si="6"/>
        <v>4328.050471</v>
      </c>
    </row>
    <row r="300">
      <c r="A300" s="112">
        <v>291.0</v>
      </c>
      <c r="B300" s="113">
        <f t="shared" si="3"/>
        <v>0</v>
      </c>
      <c r="C300" s="114">
        <f t="shared" si="4"/>
        <v>0</v>
      </c>
      <c r="D300" s="115">
        <f t="shared" si="1"/>
        <v>0</v>
      </c>
      <c r="E300" s="114">
        <f t="shared" si="5"/>
        <v>0</v>
      </c>
      <c r="F300" s="115">
        <f t="shared" si="2"/>
        <v>0</v>
      </c>
      <c r="G300" s="115">
        <f t="shared" si="6"/>
        <v>4328.050471</v>
      </c>
    </row>
    <row r="301">
      <c r="A301" s="112">
        <v>292.0</v>
      </c>
      <c r="B301" s="113">
        <f t="shared" si="3"/>
        <v>0</v>
      </c>
      <c r="C301" s="114">
        <f t="shared" si="4"/>
        <v>0</v>
      </c>
      <c r="D301" s="115">
        <f t="shared" si="1"/>
        <v>0</v>
      </c>
      <c r="E301" s="114">
        <f t="shared" si="5"/>
        <v>0</v>
      </c>
      <c r="F301" s="115">
        <f t="shared" si="2"/>
        <v>0</v>
      </c>
      <c r="G301" s="115">
        <f t="shared" si="6"/>
        <v>4328.050471</v>
      </c>
    </row>
    <row r="302">
      <c r="A302" s="112">
        <v>293.0</v>
      </c>
      <c r="B302" s="113">
        <f t="shared" si="3"/>
        <v>0</v>
      </c>
      <c r="C302" s="114">
        <f t="shared" si="4"/>
        <v>0</v>
      </c>
      <c r="D302" s="115">
        <f t="shared" si="1"/>
        <v>0</v>
      </c>
      <c r="E302" s="114">
        <f t="shared" si="5"/>
        <v>0</v>
      </c>
      <c r="F302" s="115">
        <f t="shared" si="2"/>
        <v>0</v>
      </c>
      <c r="G302" s="115">
        <f t="shared" si="6"/>
        <v>4328.050471</v>
      </c>
    </row>
    <row r="303">
      <c r="A303" s="112">
        <v>294.0</v>
      </c>
      <c r="B303" s="113">
        <f t="shared" si="3"/>
        <v>0</v>
      </c>
      <c r="C303" s="114">
        <f t="shared" si="4"/>
        <v>0</v>
      </c>
      <c r="D303" s="115">
        <f t="shared" si="1"/>
        <v>0</v>
      </c>
      <c r="E303" s="114">
        <f t="shared" si="5"/>
        <v>0</v>
      </c>
      <c r="F303" s="115">
        <f t="shared" si="2"/>
        <v>0</v>
      </c>
      <c r="G303" s="115">
        <f t="shared" si="6"/>
        <v>4328.050471</v>
      </c>
    </row>
    <row r="304">
      <c r="A304" s="112">
        <v>295.0</v>
      </c>
      <c r="B304" s="113">
        <f t="shared" si="3"/>
        <v>0</v>
      </c>
      <c r="C304" s="114">
        <f t="shared" si="4"/>
        <v>0</v>
      </c>
      <c r="D304" s="115">
        <f t="shared" si="1"/>
        <v>0</v>
      </c>
      <c r="E304" s="114">
        <f t="shared" si="5"/>
        <v>0</v>
      </c>
      <c r="F304" s="115">
        <f t="shared" si="2"/>
        <v>0</v>
      </c>
      <c r="G304" s="115">
        <f t="shared" si="6"/>
        <v>4328.050471</v>
      </c>
    </row>
    <row r="305">
      <c r="A305" s="112">
        <v>296.0</v>
      </c>
      <c r="B305" s="113">
        <f t="shared" si="3"/>
        <v>0</v>
      </c>
      <c r="C305" s="114">
        <f t="shared" si="4"/>
        <v>0</v>
      </c>
      <c r="D305" s="115">
        <f t="shared" si="1"/>
        <v>0</v>
      </c>
      <c r="E305" s="114">
        <f t="shared" si="5"/>
        <v>0</v>
      </c>
      <c r="F305" s="115">
        <f t="shared" si="2"/>
        <v>0</v>
      </c>
      <c r="G305" s="115">
        <f t="shared" si="6"/>
        <v>4328.050471</v>
      </c>
    </row>
    <row r="306">
      <c r="A306" s="112">
        <v>297.0</v>
      </c>
      <c r="B306" s="113">
        <f t="shared" si="3"/>
        <v>0</v>
      </c>
      <c r="C306" s="114">
        <f t="shared" si="4"/>
        <v>0</v>
      </c>
      <c r="D306" s="115">
        <f t="shared" si="1"/>
        <v>0</v>
      </c>
      <c r="E306" s="114">
        <f t="shared" si="5"/>
        <v>0</v>
      </c>
      <c r="F306" s="115">
        <f t="shared" si="2"/>
        <v>0</v>
      </c>
      <c r="G306" s="115">
        <f t="shared" si="6"/>
        <v>4328.050471</v>
      </c>
    </row>
    <row r="307">
      <c r="A307" s="112">
        <v>298.0</v>
      </c>
      <c r="B307" s="113">
        <f t="shared" si="3"/>
        <v>0</v>
      </c>
      <c r="C307" s="114">
        <f t="shared" si="4"/>
        <v>0</v>
      </c>
      <c r="D307" s="115">
        <f t="shared" si="1"/>
        <v>0</v>
      </c>
      <c r="E307" s="114">
        <f t="shared" si="5"/>
        <v>0</v>
      </c>
      <c r="F307" s="115">
        <f t="shared" si="2"/>
        <v>0</v>
      </c>
      <c r="G307" s="115">
        <f t="shared" si="6"/>
        <v>4328.050471</v>
      </c>
    </row>
    <row r="308">
      <c r="A308" s="112">
        <v>299.0</v>
      </c>
      <c r="B308" s="113">
        <f t="shared" si="3"/>
        <v>0</v>
      </c>
      <c r="C308" s="114">
        <f t="shared" si="4"/>
        <v>0</v>
      </c>
      <c r="D308" s="115">
        <f t="shared" si="1"/>
        <v>0</v>
      </c>
      <c r="E308" s="114">
        <f t="shared" si="5"/>
        <v>0</v>
      </c>
      <c r="F308" s="115">
        <f t="shared" si="2"/>
        <v>0</v>
      </c>
      <c r="G308" s="115">
        <f t="shared" si="6"/>
        <v>4328.050471</v>
      </c>
    </row>
    <row r="309">
      <c r="A309" s="112">
        <v>300.0</v>
      </c>
      <c r="B309" s="113">
        <f t="shared" si="3"/>
        <v>0</v>
      </c>
      <c r="C309" s="114">
        <f t="shared" si="4"/>
        <v>0</v>
      </c>
      <c r="D309" s="115">
        <f t="shared" si="1"/>
        <v>0</v>
      </c>
      <c r="E309" s="114">
        <f t="shared" si="5"/>
        <v>0</v>
      </c>
      <c r="F309" s="115">
        <f t="shared" si="2"/>
        <v>0</v>
      </c>
      <c r="G309" s="115">
        <f t="shared" si="6"/>
        <v>4328.050471</v>
      </c>
    </row>
    <row r="310">
      <c r="A310" s="112">
        <v>301.0</v>
      </c>
      <c r="B310" s="113">
        <f t="shared" si="3"/>
        <v>0</v>
      </c>
      <c r="C310" s="114">
        <f t="shared" si="4"/>
        <v>0</v>
      </c>
      <c r="D310" s="115">
        <f t="shared" si="1"/>
        <v>0</v>
      </c>
      <c r="E310" s="114">
        <f t="shared" si="5"/>
        <v>0</v>
      </c>
      <c r="F310" s="115">
        <f t="shared" si="2"/>
        <v>0</v>
      </c>
      <c r="G310" s="115">
        <f t="shared" si="6"/>
        <v>4328.050471</v>
      </c>
    </row>
    <row r="311">
      <c r="A311" s="112">
        <v>302.0</v>
      </c>
      <c r="B311" s="113">
        <f t="shared" si="3"/>
        <v>0</v>
      </c>
      <c r="C311" s="114">
        <f t="shared" si="4"/>
        <v>0</v>
      </c>
      <c r="D311" s="115">
        <f t="shared" si="1"/>
        <v>0</v>
      </c>
      <c r="E311" s="114">
        <f t="shared" si="5"/>
        <v>0</v>
      </c>
      <c r="F311" s="115">
        <f t="shared" si="2"/>
        <v>0</v>
      </c>
      <c r="G311" s="115">
        <f t="shared" si="6"/>
        <v>4328.050471</v>
      </c>
    </row>
    <row r="312">
      <c r="A312" s="112">
        <v>303.0</v>
      </c>
      <c r="B312" s="113">
        <f t="shared" si="3"/>
        <v>0</v>
      </c>
      <c r="C312" s="114">
        <f t="shared" si="4"/>
        <v>0</v>
      </c>
      <c r="D312" s="115">
        <f t="shared" si="1"/>
        <v>0</v>
      </c>
      <c r="E312" s="114">
        <f t="shared" si="5"/>
        <v>0</v>
      </c>
      <c r="F312" s="115">
        <f t="shared" si="2"/>
        <v>0</v>
      </c>
      <c r="G312" s="115">
        <f t="shared" si="6"/>
        <v>4328.050471</v>
      </c>
    </row>
    <row r="313">
      <c r="A313" s="112">
        <v>304.0</v>
      </c>
      <c r="B313" s="113">
        <f t="shared" si="3"/>
        <v>0</v>
      </c>
      <c r="C313" s="114">
        <f t="shared" si="4"/>
        <v>0</v>
      </c>
      <c r="D313" s="115">
        <f t="shared" si="1"/>
        <v>0</v>
      </c>
      <c r="E313" s="114">
        <f t="shared" si="5"/>
        <v>0</v>
      </c>
      <c r="F313" s="115">
        <f t="shared" si="2"/>
        <v>0</v>
      </c>
      <c r="G313" s="115">
        <f t="shared" si="6"/>
        <v>4328.050471</v>
      </c>
    </row>
    <row r="314">
      <c r="A314" s="112">
        <v>305.0</v>
      </c>
      <c r="B314" s="113">
        <f t="shared" si="3"/>
        <v>0</v>
      </c>
      <c r="C314" s="114">
        <f t="shared" si="4"/>
        <v>0</v>
      </c>
      <c r="D314" s="115">
        <f t="shared" si="1"/>
        <v>0</v>
      </c>
      <c r="E314" s="114">
        <f t="shared" si="5"/>
        <v>0</v>
      </c>
      <c r="F314" s="115">
        <f t="shared" si="2"/>
        <v>0</v>
      </c>
      <c r="G314" s="115">
        <f t="shared" si="6"/>
        <v>4328.050471</v>
      </c>
    </row>
    <row r="315">
      <c r="A315" s="112">
        <v>306.0</v>
      </c>
      <c r="B315" s="113">
        <f t="shared" si="3"/>
        <v>0</v>
      </c>
      <c r="C315" s="114">
        <f t="shared" si="4"/>
        <v>0</v>
      </c>
      <c r="D315" s="115">
        <f t="shared" si="1"/>
        <v>0</v>
      </c>
      <c r="E315" s="114">
        <f t="shared" si="5"/>
        <v>0</v>
      </c>
      <c r="F315" s="115">
        <f t="shared" si="2"/>
        <v>0</v>
      </c>
      <c r="G315" s="115">
        <f t="shared" si="6"/>
        <v>4328.050471</v>
      </c>
    </row>
    <row r="316">
      <c r="A316" s="112">
        <v>307.0</v>
      </c>
      <c r="B316" s="113">
        <f t="shared" si="3"/>
        <v>0</v>
      </c>
      <c r="C316" s="114">
        <f t="shared" si="4"/>
        <v>0</v>
      </c>
      <c r="D316" s="115">
        <f t="shared" si="1"/>
        <v>0</v>
      </c>
      <c r="E316" s="114">
        <f t="shared" si="5"/>
        <v>0</v>
      </c>
      <c r="F316" s="115">
        <f t="shared" si="2"/>
        <v>0</v>
      </c>
      <c r="G316" s="115">
        <f t="shared" si="6"/>
        <v>4328.050471</v>
      </c>
    </row>
    <row r="317">
      <c r="A317" s="112">
        <v>308.0</v>
      </c>
      <c r="B317" s="113">
        <f t="shared" si="3"/>
        <v>0</v>
      </c>
      <c r="C317" s="114">
        <f t="shared" si="4"/>
        <v>0</v>
      </c>
      <c r="D317" s="115">
        <f t="shared" si="1"/>
        <v>0</v>
      </c>
      <c r="E317" s="114">
        <f t="shared" si="5"/>
        <v>0</v>
      </c>
      <c r="F317" s="115">
        <f t="shared" si="2"/>
        <v>0</v>
      </c>
      <c r="G317" s="115">
        <f t="shared" si="6"/>
        <v>4328.050471</v>
      </c>
    </row>
    <row r="318">
      <c r="A318" s="112">
        <v>309.0</v>
      </c>
      <c r="B318" s="113">
        <f t="shared" si="3"/>
        <v>0</v>
      </c>
      <c r="C318" s="114">
        <f t="shared" si="4"/>
        <v>0</v>
      </c>
      <c r="D318" s="115">
        <f t="shared" si="1"/>
        <v>0</v>
      </c>
      <c r="E318" s="114">
        <f t="shared" si="5"/>
        <v>0</v>
      </c>
      <c r="F318" s="115">
        <f t="shared" si="2"/>
        <v>0</v>
      </c>
      <c r="G318" s="115">
        <f t="shared" si="6"/>
        <v>4328.050471</v>
      </c>
    </row>
    <row r="319">
      <c r="A319" s="112">
        <v>310.0</v>
      </c>
      <c r="B319" s="113">
        <f t="shared" si="3"/>
        <v>0</v>
      </c>
      <c r="C319" s="114">
        <f t="shared" si="4"/>
        <v>0</v>
      </c>
      <c r="D319" s="115">
        <f t="shared" si="1"/>
        <v>0</v>
      </c>
      <c r="E319" s="114">
        <f t="shared" si="5"/>
        <v>0</v>
      </c>
      <c r="F319" s="115">
        <f t="shared" si="2"/>
        <v>0</v>
      </c>
      <c r="G319" s="115">
        <f t="shared" si="6"/>
        <v>4328.050471</v>
      </c>
    </row>
    <row r="320">
      <c r="A320" s="112">
        <v>311.0</v>
      </c>
      <c r="B320" s="113">
        <f t="shared" si="3"/>
        <v>0</v>
      </c>
      <c r="C320" s="114">
        <f t="shared" si="4"/>
        <v>0</v>
      </c>
      <c r="D320" s="115">
        <f t="shared" si="1"/>
        <v>0</v>
      </c>
      <c r="E320" s="114">
        <f t="shared" si="5"/>
        <v>0</v>
      </c>
      <c r="F320" s="115">
        <f t="shared" si="2"/>
        <v>0</v>
      </c>
      <c r="G320" s="115">
        <f t="shared" si="6"/>
        <v>4328.050471</v>
      </c>
    </row>
    <row r="321">
      <c r="A321" s="112">
        <v>312.0</v>
      </c>
      <c r="B321" s="113">
        <f t="shared" si="3"/>
        <v>0</v>
      </c>
      <c r="C321" s="114">
        <f t="shared" si="4"/>
        <v>0</v>
      </c>
      <c r="D321" s="115">
        <f t="shared" si="1"/>
        <v>0</v>
      </c>
      <c r="E321" s="114">
        <f t="shared" si="5"/>
        <v>0</v>
      </c>
      <c r="F321" s="115">
        <f t="shared" si="2"/>
        <v>0</v>
      </c>
      <c r="G321" s="115">
        <f t="shared" si="6"/>
        <v>4328.050471</v>
      </c>
    </row>
    <row r="322">
      <c r="A322" s="112">
        <v>313.0</v>
      </c>
      <c r="B322" s="113">
        <f t="shared" si="3"/>
        <v>0</v>
      </c>
      <c r="C322" s="114">
        <f t="shared" si="4"/>
        <v>0</v>
      </c>
      <c r="D322" s="115">
        <f t="shared" si="1"/>
        <v>0</v>
      </c>
      <c r="E322" s="114">
        <f t="shared" si="5"/>
        <v>0</v>
      </c>
      <c r="F322" s="115">
        <f t="shared" si="2"/>
        <v>0</v>
      </c>
      <c r="G322" s="115">
        <f t="shared" si="6"/>
        <v>4328.050471</v>
      </c>
    </row>
    <row r="323">
      <c r="A323" s="112">
        <v>314.0</v>
      </c>
      <c r="B323" s="113">
        <f t="shared" si="3"/>
        <v>0</v>
      </c>
      <c r="C323" s="114">
        <f t="shared" si="4"/>
        <v>0</v>
      </c>
      <c r="D323" s="115">
        <f t="shared" si="1"/>
        <v>0</v>
      </c>
      <c r="E323" s="114">
        <f t="shared" si="5"/>
        <v>0</v>
      </c>
      <c r="F323" s="115">
        <f t="shared" si="2"/>
        <v>0</v>
      </c>
      <c r="G323" s="115">
        <f t="shared" si="6"/>
        <v>4328.050471</v>
      </c>
    </row>
    <row r="324">
      <c r="A324" s="112">
        <v>315.0</v>
      </c>
      <c r="B324" s="113">
        <f t="shared" si="3"/>
        <v>0</v>
      </c>
      <c r="C324" s="114">
        <f t="shared" si="4"/>
        <v>0</v>
      </c>
      <c r="D324" s="115">
        <f t="shared" si="1"/>
        <v>0</v>
      </c>
      <c r="E324" s="114">
        <f t="shared" si="5"/>
        <v>0</v>
      </c>
      <c r="F324" s="115">
        <f t="shared" si="2"/>
        <v>0</v>
      </c>
      <c r="G324" s="115">
        <f t="shared" si="6"/>
        <v>4328.050471</v>
      </c>
    </row>
    <row r="325">
      <c r="A325" s="112">
        <v>316.0</v>
      </c>
      <c r="B325" s="113">
        <f t="shared" si="3"/>
        <v>0</v>
      </c>
      <c r="C325" s="114">
        <f t="shared" si="4"/>
        <v>0</v>
      </c>
      <c r="D325" s="115">
        <f t="shared" si="1"/>
        <v>0</v>
      </c>
      <c r="E325" s="114">
        <f t="shared" si="5"/>
        <v>0</v>
      </c>
      <c r="F325" s="115">
        <f t="shared" si="2"/>
        <v>0</v>
      </c>
      <c r="G325" s="115">
        <f t="shared" si="6"/>
        <v>4328.050471</v>
      </c>
    </row>
    <row r="326">
      <c r="A326" s="112">
        <v>317.0</v>
      </c>
      <c r="B326" s="113">
        <f t="shared" si="3"/>
        <v>0</v>
      </c>
      <c r="C326" s="114">
        <f t="shared" si="4"/>
        <v>0</v>
      </c>
      <c r="D326" s="115">
        <f t="shared" si="1"/>
        <v>0</v>
      </c>
      <c r="E326" s="114">
        <f t="shared" si="5"/>
        <v>0</v>
      </c>
      <c r="F326" s="115">
        <f t="shared" si="2"/>
        <v>0</v>
      </c>
      <c r="G326" s="115">
        <f t="shared" si="6"/>
        <v>4328.050471</v>
      </c>
    </row>
    <row r="327">
      <c r="A327" s="112">
        <v>318.0</v>
      </c>
      <c r="B327" s="113">
        <f t="shared" si="3"/>
        <v>0</v>
      </c>
      <c r="C327" s="114">
        <f t="shared" si="4"/>
        <v>0</v>
      </c>
      <c r="D327" s="115">
        <f t="shared" si="1"/>
        <v>0</v>
      </c>
      <c r="E327" s="114">
        <f t="shared" si="5"/>
        <v>0</v>
      </c>
      <c r="F327" s="115">
        <f t="shared" si="2"/>
        <v>0</v>
      </c>
      <c r="G327" s="115">
        <f t="shared" si="6"/>
        <v>4328.050471</v>
      </c>
    </row>
    <row r="328">
      <c r="A328" s="112">
        <v>319.0</v>
      </c>
      <c r="B328" s="113">
        <f t="shared" si="3"/>
        <v>0</v>
      </c>
      <c r="C328" s="114">
        <f t="shared" si="4"/>
        <v>0</v>
      </c>
      <c r="D328" s="115">
        <f t="shared" si="1"/>
        <v>0</v>
      </c>
      <c r="E328" s="114">
        <f t="shared" si="5"/>
        <v>0</v>
      </c>
      <c r="F328" s="115">
        <f t="shared" si="2"/>
        <v>0</v>
      </c>
      <c r="G328" s="115">
        <f t="shared" si="6"/>
        <v>4328.050471</v>
      </c>
    </row>
    <row r="329">
      <c r="A329" s="112">
        <v>320.0</v>
      </c>
      <c r="B329" s="113">
        <f t="shared" si="3"/>
        <v>0</v>
      </c>
      <c r="C329" s="114">
        <f t="shared" si="4"/>
        <v>0</v>
      </c>
      <c r="D329" s="115">
        <f t="shared" si="1"/>
        <v>0</v>
      </c>
      <c r="E329" s="114">
        <f t="shared" si="5"/>
        <v>0</v>
      </c>
      <c r="F329" s="115">
        <f t="shared" si="2"/>
        <v>0</v>
      </c>
      <c r="G329" s="115">
        <f t="shared" si="6"/>
        <v>4328.050471</v>
      </c>
    </row>
    <row r="330">
      <c r="A330" s="112">
        <v>321.0</v>
      </c>
      <c r="B330" s="113">
        <f t="shared" si="3"/>
        <v>0</v>
      </c>
      <c r="C330" s="114">
        <f t="shared" si="4"/>
        <v>0</v>
      </c>
      <c r="D330" s="115">
        <f t="shared" si="1"/>
        <v>0</v>
      </c>
      <c r="E330" s="114">
        <f t="shared" si="5"/>
        <v>0</v>
      </c>
      <c r="F330" s="115">
        <f t="shared" si="2"/>
        <v>0</v>
      </c>
      <c r="G330" s="115">
        <f t="shared" si="6"/>
        <v>4328.050471</v>
      </c>
    </row>
    <row r="331">
      <c r="A331" s="112">
        <v>322.0</v>
      </c>
      <c r="B331" s="113">
        <f t="shared" si="3"/>
        <v>0</v>
      </c>
      <c r="C331" s="114">
        <f t="shared" si="4"/>
        <v>0</v>
      </c>
      <c r="D331" s="115">
        <f t="shared" si="1"/>
        <v>0</v>
      </c>
      <c r="E331" s="114">
        <f t="shared" si="5"/>
        <v>0</v>
      </c>
      <c r="F331" s="115">
        <f t="shared" si="2"/>
        <v>0</v>
      </c>
      <c r="G331" s="115">
        <f t="shared" si="6"/>
        <v>4328.050471</v>
      </c>
    </row>
    <row r="332">
      <c r="A332" s="112">
        <v>323.0</v>
      </c>
      <c r="B332" s="113">
        <f t="shared" si="3"/>
        <v>0</v>
      </c>
      <c r="C332" s="114">
        <f t="shared" si="4"/>
        <v>0</v>
      </c>
      <c r="D332" s="115">
        <f t="shared" si="1"/>
        <v>0</v>
      </c>
      <c r="E332" s="114">
        <f t="shared" si="5"/>
        <v>0</v>
      </c>
      <c r="F332" s="115">
        <f t="shared" si="2"/>
        <v>0</v>
      </c>
      <c r="G332" s="115">
        <f t="shared" si="6"/>
        <v>4328.050471</v>
      </c>
    </row>
    <row r="333">
      <c r="A333" s="112">
        <v>324.0</v>
      </c>
      <c r="B333" s="113">
        <f t="shared" si="3"/>
        <v>0</v>
      </c>
      <c r="C333" s="114">
        <f t="shared" si="4"/>
        <v>0</v>
      </c>
      <c r="D333" s="115">
        <f t="shared" si="1"/>
        <v>0</v>
      </c>
      <c r="E333" s="114">
        <f t="shared" si="5"/>
        <v>0</v>
      </c>
      <c r="F333" s="115">
        <f t="shared" si="2"/>
        <v>0</v>
      </c>
      <c r="G333" s="115">
        <f t="shared" si="6"/>
        <v>4328.050471</v>
      </c>
    </row>
    <row r="334">
      <c r="A334" s="112">
        <v>325.0</v>
      </c>
      <c r="B334" s="113">
        <f t="shared" si="3"/>
        <v>0</v>
      </c>
      <c r="C334" s="114">
        <f t="shared" si="4"/>
        <v>0</v>
      </c>
      <c r="D334" s="115">
        <f t="shared" si="1"/>
        <v>0</v>
      </c>
      <c r="E334" s="114">
        <f t="shared" si="5"/>
        <v>0</v>
      </c>
      <c r="F334" s="115">
        <f t="shared" si="2"/>
        <v>0</v>
      </c>
      <c r="G334" s="115">
        <f t="shared" si="6"/>
        <v>4328.050471</v>
      </c>
    </row>
    <row r="335">
      <c r="A335" s="112">
        <v>326.0</v>
      </c>
      <c r="B335" s="113">
        <f t="shared" si="3"/>
        <v>0</v>
      </c>
      <c r="C335" s="114">
        <f t="shared" si="4"/>
        <v>0</v>
      </c>
      <c r="D335" s="115">
        <f t="shared" si="1"/>
        <v>0</v>
      </c>
      <c r="E335" s="114">
        <f t="shared" si="5"/>
        <v>0</v>
      </c>
      <c r="F335" s="115">
        <f t="shared" si="2"/>
        <v>0</v>
      </c>
      <c r="G335" s="115">
        <f t="shared" si="6"/>
        <v>4328.050471</v>
      </c>
    </row>
    <row r="336">
      <c r="A336" s="112">
        <v>327.0</v>
      </c>
      <c r="B336" s="113">
        <f t="shared" si="3"/>
        <v>0</v>
      </c>
      <c r="C336" s="114">
        <f t="shared" si="4"/>
        <v>0</v>
      </c>
      <c r="D336" s="115">
        <f t="shared" si="1"/>
        <v>0</v>
      </c>
      <c r="E336" s="114">
        <f t="shared" si="5"/>
        <v>0</v>
      </c>
      <c r="F336" s="115">
        <f t="shared" si="2"/>
        <v>0</v>
      </c>
      <c r="G336" s="115">
        <f t="shared" si="6"/>
        <v>4328.050471</v>
      </c>
    </row>
    <row r="337">
      <c r="A337" s="112">
        <v>328.0</v>
      </c>
      <c r="B337" s="113">
        <f t="shared" si="3"/>
        <v>0</v>
      </c>
      <c r="C337" s="114">
        <f t="shared" si="4"/>
        <v>0</v>
      </c>
      <c r="D337" s="115">
        <f t="shared" si="1"/>
        <v>0</v>
      </c>
      <c r="E337" s="114">
        <f t="shared" si="5"/>
        <v>0</v>
      </c>
      <c r="F337" s="115">
        <f t="shared" si="2"/>
        <v>0</v>
      </c>
      <c r="G337" s="115">
        <f t="shared" si="6"/>
        <v>4328.050471</v>
      </c>
    </row>
    <row r="338">
      <c r="A338" s="112">
        <v>329.0</v>
      </c>
      <c r="B338" s="113">
        <f t="shared" si="3"/>
        <v>0</v>
      </c>
      <c r="C338" s="114">
        <f t="shared" si="4"/>
        <v>0</v>
      </c>
      <c r="D338" s="115">
        <f t="shared" si="1"/>
        <v>0</v>
      </c>
      <c r="E338" s="114">
        <f t="shared" si="5"/>
        <v>0</v>
      </c>
      <c r="F338" s="115">
        <f t="shared" si="2"/>
        <v>0</v>
      </c>
      <c r="G338" s="115">
        <f t="shared" si="6"/>
        <v>4328.050471</v>
      </c>
    </row>
    <row r="339">
      <c r="A339" s="112">
        <v>330.0</v>
      </c>
      <c r="B339" s="113">
        <f t="shared" si="3"/>
        <v>0</v>
      </c>
      <c r="C339" s="114">
        <f t="shared" si="4"/>
        <v>0</v>
      </c>
      <c r="D339" s="115">
        <f t="shared" si="1"/>
        <v>0</v>
      </c>
      <c r="E339" s="114">
        <f t="shared" si="5"/>
        <v>0</v>
      </c>
      <c r="F339" s="115">
        <f t="shared" si="2"/>
        <v>0</v>
      </c>
      <c r="G339" s="115">
        <f t="shared" si="6"/>
        <v>4328.050471</v>
      </c>
    </row>
    <row r="340">
      <c r="A340" s="112">
        <v>331.0</v>
      </c>
      <c r="B340" s="113">
        <f t="shared" si="3"/>
        <v>0</v>
      </c>
      <c r="C340" s="114">
        <f t="shared" si="4"/>
        <v>0</v>
      </c>
      <c r="D340" s="115">
        <f t="shared" si="1"/>
        <v>0</v>
      </c>
      <c r="E340" s="114">
        <f t="shared" si="5"/>
        <v>0</v>
      </c>
      <c r="F340" s="115">
        <f t="shared" si="2"/>
        <v>0</v>
      </c>
      <c r="G340" s="115">
        <f t="shared" si="6"/>
        <v>4328.050471</v>
      </c>
    </row>
    <row r="341">
      <c r="A341" s="112">
        <v>332.0</v>
      </c>
      <c r="B341" s="113">
        <f t="shared" si="3"/>
        <v>0</v>
      </c>
      <c r="C341" s="114">
        <f t="shared" si="4"/>
        <v>0</v>
      </c>
      <c r="D341" s="115">
        <f t="shared" si="1"/>
        <v>0</v>
      </c>
      <c r="E341" s="114">
        <f t="shared" si="5"/>
        <v>0</v>
      </c>
      <c r="F341" s="115">
        <f t="shared" si="2"/>
        <v>0</v>
      </c>
      <c r="G341" s="115">
        <f t="shared" si="6"/>
        <v>4328.050471</v>
      </c>
    </row>
    <row r="342">
      <c r="A342" s="112">
        <v>333.0</v>
      </c>
      <c r="B342" s="113">
        <f t="shared" si="3"/>
        <v>0</v>
      </c>
      <c r="C342" s="114">
        <f t="shared" si="4"/>
        <v>0</v>
      </c>
      <c r="D342" s="115">
        <f t="shared" si="1"/>
        <v>0</v>
      </c>
      <c r="E342" s="114">
        <f t="shared" si="5"/>
        <v>0</v>
      </c>
      <c r="F342" s="115">
        <f t="shared" si="2"/>
        <v>0</v>
      </c>
      <c r="G342" s="115">
        <f t="shared" si="6"/>
        <v>4328.050471</v>
      </c>
    </row>
    <row r="343">
      <c r="A343" s="112">
        <v>334.0</v>
      </c>
      <c r="B343" s="113">
        <f t="shared" si="3"/>
        <v>0</v>
      </c>
      <c r="C343" s="114">
        <f t="shared" si="4"/>
        <v>0</v>
      </c>
      <c r="D343" s="115">
        <f t="shared" si="1"/>
        <v>0</v>
      </c>
      <c r="E343" s="114">
        <f t="shared" si="5"/>
        <v>0</v>
      </c>
      <c r="F343" s="115">
        <f t="shared" si="2"/>
        <v>0</v>
      </c>
      <c r="G343" s="115">
        <f t="shared" si="6"/>
        <v>4328.050471</v>
      </c>
    </row>
    <row r="344">
      <c r="A344" s="112">
        <v>335.0</v>
      </c>
      <c r="B344" s="113">
        <f t="shared" si="3"/>
        <v>0</v>
      </c>
      <c r="C344" s="114">
        <f t="shared" si="4"/>
        <v>0</v>
      </c>
      <c r="D344" s="115">
        <f t="shared" si="1"/>
        <v>0</v>
      </c>
      <c r="E344" s="114">
        <f t="shared" si="5"/>
        <v>0</v>
      </c>
      <c r="F344" s="115">
        <f t="shared" si="2"/>
        <v>0</v>
      </c>
      <c r="G344" s="115">
        <f t="shared" si="6"/>
        <v>4328.050471</v>
      </c>
    </row>
    <row r="345">
      <c r="A345" s="112">
        <v>336.0</v>
      </c>
      <c r="B345" s="113">
        <f t="shared" si="3"/>
        <v>0</v>
      </c>
      <c r="C345" s="114">
        <f t="shared" si="4"/>
        <v>0</v>
      </c>
      <c r="D345" s="115">
        <f t="shared" si="1"/>
        <v>0</v>
      </c>
      <c r="E345" s="114">
        <f t="shared" si="5"/>
        <v>0</v>
      </c>
      <c r="F345" s="115">
        <f t="shared" si="2"/>
        <v>0</v>
      </c>
      <c r="G345" s="115">
        <f t="shared" si="6"/>
        <v>4328.050471</v>
      </c>
    </row>
    <row r="346">
      <c r="A346" s="112">
        <v>337.0</v>
      </c>
      <c r="B346" s="113">
        <f t="shared" si="3"/>
        <v>0</v>
      </c>
      <c r="C346" s="114">
        <f t="shared" si="4"/>
        <v>0</v>
      </c>
      <c r="D346" s="115">
        <f t="shared" si="1"/>
        <v>0</v>
      </c>
      <c r="E346" s="114">
        <f t="shared" si="5"/>
        <v>0</v>
      </c>
      <c r="F346" s="115">
        <f t="shared" si="2"/>
        <v>0</v>
      </c>
      <c r="G346" s="115">
        <f t="shared" si="6"/>
        <v>4328.050471</v>
      </c>
    </row>
    <row r="347">
      <c r="A347" s="112">
        <v>338.0</v>
      </c>
      <c r="B347" s="113">
        <f t="shared" si="3"/>
        <v>0</v>
      </c>
      <c r="C347" s="114">
        <f t="shared" si="4"/>
        <v>0</v>
      </c>
      <c r="D347" s="115">
        <f t="shared" si="1"/>
        <v>0</v>
      </c>
      <c r="E347" s="114">
        <f t="shared" si="5"/>
        <v>0</v>
      </c>
      <c r="F347" s="115">
        <f t="shared" si="2"/>
        <v>0</v>
      </c>
      <c r="G347" s="115">
        <f t="shared" si="6"/>
        <v>4328.050471</v>
      </c>
    </row>
    <row r="348">
      <c r="A348" s="112">
        <v>339.0</v>
      </c>
      <c r="B348" s="113">
        <f t="shared" si="3"/>
        <v>0</v>
      </c>
      <c r="C348" s="114">
        <f t="shared" si="4"/>
        <v>0</v>
      </c>
      <c r="D348" s="115">
        <f t="shared" si="1"/>
        <v>0</v>
      </c>
      <c r="E348" s="114">
        <f t="shared" si="5"/>
        <v>0</v>
      </c>
      <c r="F348" s="115">
        <f t="shared" si="2"/>
        <v>0</v>
      </c>
      <c r="G348" s="115">
        <f t="shared" si="6"/>
        <v>4328.050471</v>
      </c>
    </row>
    <row r="349">
      <c r="A349" s="112">
        <v>340.0</v>
      </c>
      <c r="B349" s="113">
        <f t="shared" si="3"/>
        <v>0</v>
      </c>
      <c r="C349" s="114">
        <f t="shared" si="4"/>
        <v>0</v>
      </c>
      <c r="D349" s="115">
        <f t="shared" si="1"/>
        <v>0</v>
      </c>
      <c r="E349" s="114">
        <f t="shared" si="5"/>
        <v>0</v>
      </c>
      <c r="F349" s="115">
        <f t="shared" si="2"/>
        <v>0</v>
      </c>
      <c r="G349" s="115">
        <f t="shared" si="6"/>
        <v>4328.050471</v>
      </c>
    </row>
    <row r="350">
      <c r="A350" s="112">
        <v>341.0</v>
      </c>
      <c r="B350" s="113">
        <f t="shared" si="3"/>
        <v>0</v>
      </c>
      <c r="C350" s="114">
        <f t="shared" si="4"/>
        <v>0</v>
      </c>
      <c r="D350" s="115">
        <f t="shared" si="1"/>
        <v>0</v>
      </c>
      <c r="E350" s="114">
        <f t="shared" si="5"/>
        <v>0</v>
      </c>
      <c r="F350" s="115">
        <f t="shared" si="2"/>
        <v>0</v>
      </c>
      <c r="G350" s="115">
        <f t="shared" si="6"/>
        <v>4328.050471</v>
      </c>
    </row>
    <row r="351">
      <c r="A351" s="112">
        <v>342.0</v>
      </c>
      <c r="B351" s="113">
        <f t="shared" si="3"/>
        <v>0</v>
      </c>
      <c r="C351" s="114">
        <f t="shared" si="4"/>
        <v>0</v>
      </c>
      <c r="D351" s="115">
        <f t="shared" si="1"/>
        <v>0</v>
      </c>
      <c r="E351" s="114">
        <f t="shared" si="5"/>
        <v>0</v>
      </c>
      <c r="F351" s="115">
        <f t="shared" si="2"/>
        <v>0</v>
      </c>
      <c r="G351" s="115">
        <f t="shared" si="6"/>
        <v>4328.050471</v>
      </c>
    </row>
    <row r="352">
      <c r="A352" s="112">
        <v>343.0</v>
      </c>
      <c r="B352" s="113">
        <f t="shared" si="3"/>
        <v>0</v>
      </c>
      <c r="C352" s="114">
        <f t="shared" si="4"/>
        <v>0</v>
      </c>
      <c r="D352" s="115">
        <f t="shared" si="1"/>
        <v>0</v>
      </c>
      <c r="E352" s="114">
        <f t="shared" si="5"/>
        <v>0</v>
      </c>
      <c r="F352" s="115">
        <f t="shared" si="2"/>
        <v>0</v>
      </c>
      <c r="G352" s="115">
        <f t="shared" si="6"/>
        <v>4328.050471</v>
      </c>
    </row>
    <row r="353">
      <c r="A353" s="112">
        <v>344.0</v>
      </c>
      <c r="B353" s="113">
        <f t="shared" si="3"/>
        <v>0</v>
      </c>
      <c r="C353" s="114">
        <f t="shared" si="4"/>
        <v>0</v>
      </c>
      <c r="D353" s="115">
        <f t="shared" si="1"/>
        <v>0</v>
      </c>
      <c r="E353" s="114">
        <f t="shared" si="5"/>
        <v>0</v>
      </c>
      <c r="F353" s="115">
        <f t="shared" si="2"/>
        <v>0</v>
      </c>
      <c r="G353" s="115">
        <f t="shared" si="6"/>
        <v>4328.050471</v>
      </c>
    </row>
    <row r="354">
      <c r="A354" s="112">
        <v>345.0</v>
      </c>
      <c r="B354" s="113">
        <f t="shared" si="3"/>
        <v>0</v>
      </c>
      <c r="C354" s="114">
        <f t="shared" si="4"/>
        <v>0</v>
      </c>
      <c r="D354" s="115">
        <f t="shared" si="1"/>
        <v>0</v>
      </c>
      <c r="E354" s="114">
        <f t="shared" si="5"/>
        <v>0</v>
      </c>
      <c r="F354" s="115">
        <f t="shared" si="2"/>
        <v>0</v>
      </c>
      <c r="G354" s="115">
        <f t="shared" si="6"/>
        <v>4328.050471</v>
      </c>
    </row>
    <row r="355">
      <c r="A355" s="112">
        <v>346.0</v>
      </c>
      <c r="B355" s="113">
        <f t="shared" si="3"/>
        <v>0</v>
      </c>
      <c r="C355" s="114">
        <f t="shared" si="4"/>
        <v>0</v>
      </c>
      <c r="D355" s="115">
        <f t="shared" si="1"/>
        <v>0</v>
      </c>
      <c r="E355" s="114">
        <f t="shared" si="5"/>
        <v>0</v>
      </c>
      <c r="F355" s="115">
        <f t="shared" si="2"/>
        <v>0</v>
      </c>
      <c r="G355" s="115">
        <f t="shared" si="6"/>
        <v>4328.050471</v>
      </c>
    </row>
    <row r="356">
      <c r="A356" s="112">
        <v>347.0</v>
      </c>
      <c r="B356" s="113">
        <f t="shared" si="3"/>
        <v>0</v>
      </c>
      <c r="C356" s="114">
        <f t="shared" si="4"/>
        <v>0</v>
      </c>
      <c r="D356" s="115">
        <f t="shared" si="1"/>
        <v>0</v>
      </c>
      <c r="E356" s="114">
        <f t="shared" si="5"/>
        <v>0</v>
      </c>
      <c r="F356" s="115">
        <f t="shared" si="2"/>
        <v>0</v>
      </c>
      <c r="G356" s="115">
        <f t="shared" si="6"/>
        <v>4328.050471</v>
      </c>
    </row>
    <row r="357">
      <c r="A357" s="112">
        <v>348.0</v>
      </c>
      <c r="B357" s="113">
        <f t="shared" si="3"/>
        <v>0</v>
      </c>
      <c r="C357" s="114">
        <f t="shared" si="4"/>
        <v>0</v>
      </c>
      <c r="D357" s="115">
        <f t="shared" si="1"/>
        <v>0</v>
      </c>
      <c r="E357" s="114">
        <f t="shared" si="5"/>
        <v>0</v>
      </c>
      <c r="F357" s="115">
        <f t="shared" si="2"/>
        <v>0</v>
      </c>
      <c r="G357" s="115">
        <f t="shared" si="6"/>
        <v>4328.050471</v>
      </c>
    </row>
    <row r="358">
      <c r="A358" s="112">
        <v>349.0</v>
      </c>
      <c r="B358" s="113">
        <f t="shared" si="3"/>
        <v>0</v>
      </c>
      <c r="C358" s="114">
        <f t="shared" si="4"/>
        <v>0</v>
      </c>
      <c r="D358" s="115">
        <f t="shared" si="1"/>
        <v>0</v>
      </c>
      <c r="E358" s="114">
        <f t="shared" si="5"/>
        <v>0</v>
      </c>
      <c r="F358" s="115">
        <f t="shared" si="2"/>
        <v>0</v>
      </c>
      <c r="G358" s="115">
        <f t="shared" si="6"/>
        <v>4328.050471</v>
      </c>
    </row>
    <row r="359">
      <c r="A359" s="112">
        <v>350.0</v>
      </c>
      <c r="B359" s="113">
        <f t="shared" si="3"/>
        <v>0</v>
      </c>
      <c r="C359" s="114">
        <f t="shared" si="4"/>
        <v>0</v>
      </c>
      <c r="D359" s="115">
        <f t="shared" si="1"/>
        <v>0</v>
      </c>
      <c r="E359" s="114">
        <f t="shared" si="5"/>
        <v>0</v>
      </c>
      <c r="F359" s="115">
        <f t="shared" si="2"/>
        <v>0</v>
      </c>
      <c r="G359" s="115">
        <f t="shared" si="6"/>
        <v>4328.050471</v>
      </c>
    </row>
    <row r="360">
      <c r="A360" s="112">
        <v>351.0</v>
      </c>
      <c r="B360" s="113">
        <f t="shared" si="3"/>
        <v>0</v>
      </c>
      <c r="C360" s="114">
        <f t="shared" si="4"/>
        <v>0</v>
      </c>
      <c r="D360" s="115">
        <f t="shared" si="1"/>
        <v>0</v>
      </c>
      <c r="E360" s="114">
        <f t="shared" si="5"/>
        <v>0</v>
      </c>
      <c r="F360" s="115">
        <f t="shared" si="2"/>
        <v>0</v>
      </c>
      <c r="G360" s="115">
        <f t="shared" si="6"/>
        <v>4328.050471</v>
      </c>
    </row>
    <row r="361">
      <c r="A361" s="112">
        <v>352.0</v>
      </c>
      <c r="B361" s="113">
        <f t="shared" si="3"/>
        <v>0</v>
      </c>
      <c r="C361" s="114">
        <f t="shared" si="4"/>
        <v>0</v>
      </c>
      <c r="D361" s="115">
        <f t="shared" si="1"/>
        <v>0</v>
      </c>
      <c r="E361" s="114">
        <f t="shared" si="5"/>
        <v>0</v>
      </c>
      <c r="F361" s="115">
        <f t="shared" si="2"/>
        <v>0</v>
      </c>
      <c r="G361" s="115">
        <f t="shared" si="6"/>
        <v>4328.050471</v>
      </c>
    </row>
    <row r="362">
      <c r="A362" s="112">
        <v>353.0</v>
      </c>
      <c r="B362" s="113">
        <f t="shared" si="3"/>
        <v>0</v>
      </c>
      <c r="C362" s="114">
        <f t="shared" si="4"/>
        <v>0</v>
      </c>
      <c r="D362" s="115">
        <f t="shared" si="1"/>
        <v>0</v>
      </c>
      <c r="E362" s="114">
        <f t="shared" si="5"/>
        <v>0</v>
      </c>
      <c r="F362" s="115">
        <f t="shared" si="2"/>
        <v>0</v>
      </c>
      <c r="G362" s="115">
        <f t="shared" si="6"/>
        <v>4328.050471</v>
      </c>
    </row>
    <row r="363">
      <c r="A363" s="112">
        <v>354.0</v>
      </c>
      <c r="B363" s="113">
        <f t="shared" si="3"/>
        <v>0</v>
      </c>
      <c r="C363" s="114">
        <f t="shared" si="4"/>
        <v>0</v>
      </c>
      <c r="D363" s="115">
        <f t="shared" si="1"/>
        <v>0</v>
      </c>
      <c r="E363" s="114">
        <f t="shared" si="5"/>
        <v>0</v>
      </c>
      <c r="F363" s="115">
        <f t="shared" si="2"/>
        <v>0</v>
      </c>
      <c r="G363" s="115">
        <f t="shared" si="6"/>
        <v>4328.050471</v>
      </c>
    </row>
    <row r="364">
      <c r="A364" s="112">
        <v>355.0</v>
      </c>
      <c r="B364" s="113">
        <f t="shared" si="3"/>
        <v>0</v>
      </c>
      <c r="C364" s="114">
        <f t="shared" si="4"/>
        <v>0</v>
      </c>
      <c r="D364" s="115">
        <f t="shared" si="1"/>
        <v>0</v>
      </c>
      <c r="E364" s="114">
        <f t="shared" si="5"/>
        <v>0</v>
      </c>
      <c r="F364" s="115">
        <f t="shared" si="2"/>
        <v>0</v>
      </c>
      <c r="G364" s="115">
        <f t="shared" si="6"/>
        <v>4328.050471</v>
      </c>
    </row>
    <row r="365">
      <c r="A365" s="112">
        <v>356.0</v>
      </c>
      <c r="B365" s="113">
        <f t="shared" si="3"/>
        <v>0</v>
      </c>
      <c r="C365" s="114">
        <f t="shared" si="4"/>
        <v>0</v>
      </c>
      <c r="D365" s="115">
        <f t="shared" si="1"/>
        <v>0</v>
      </c>
      <c r="E365" s="114">
        <f t="shared" si="5"/>
        <v>0</v>
      </c>
      <c r="F365" s="115">
        <f t="shared" si="2"/>
        <v>0</v>
      </c>
      <c r="G365" s="115">
        <f t="shared" si="6"/>
        <v>4328.050471</v>
      </c>
    </row>
    <row r="366">
      <c r="A366" s="112">
        <v>357.0</v>
      </c>
      <c r="B366" s="113">
        <f t="shared" si="3"/>
        <v>0</v>
      </c>
      <c r="C366" s="114">
        <f t="shared" si="4"/>
        <v>0</v>
      </c>
      <c r="D366" s="115">
        <f t="shared" si="1"/>
        <v>0</v>
      </c>
      <c r="E366" s="114">
        <f t="shared" si="5"/>
        <v>0</v>
      </c>
      <c r="F366" s="115">
        <f t="shared" si="2"/>
        <v>0</v>
      </c>
      <c r="G366" s="115">
        <f t="shared" si="6"/>
        <v>4328.050471</v>
      </c>
    </row>
    <row r="367">
      <c r="A367" s="112">
        <v>358.0</v>
      </c>
      <c r="B367" s="113">
        <f t="shared" si="3"/>
        <v>0</v>
      </c>
      <c r="C367" s="114">
        <f t="shared" si="4"/>
        <v>0</v>
      </c>
      <c r="D367" s="115">
        <f t="shared" si="1"/>
        <v>0</v>
      </c>
      <c r="E367" s="114">
        <f t="shared" si="5"/>
        <v>0</v>
      </c>
      <c r="F367" s="115">
        <f t="shared" si="2"/>
        <v>0</v>
      </c>
      <c r="G367" s="115">
        <f t="shared" si="6"/>
        <v>4328.050471</v>
      </c>
    </row>
    <row r="368">
      <c r="A368" s="112">
        <v>359.0</v>
      </c>
      <c r="B368" s="113">
        <f t="shared" si="3"/>
        <v>0</v>
      </c>
      <c r="C368" s="114">
        <f t="shared" si="4"/>
        <v>0</v>
      </c>
      <c r="D368" s="115">
        <f t="shared" si="1"/>
        <v>0</v>
      </c>
      <c r="E368" s="114">
        <f t="shared" si="5"/>
        <v>0</v>
      </c>
      <c r="F368" s="115">
        <f t="shared" si="2"/>
        <v>0</v>
      </c>
      <c r="G368" s="115">
        <f t="shared" si="6"/>
        <v>4328.050471</v>
      </c>
    </row>
    <row r="369">
      <c r="A369" s="112">
        <v>360.0</v>
      </c>
      <c r="B369" s="113">
        <f t="shared" si="3"/>
        <v>0</v>
      </c>
      <c r="C369" s="114">
        <f t="shared" si="4"/>
        <v>0</v>
      </c>
      <c r="D369" s="115">
        <f t="shared" si="1"/>
        <v>0</v>
      </c>
      <c r="E369" s="114">
        <f t="shared" si="5"/>
        <v>0</v>
      </c>
      <c r="F369" s="115">
        <f t="shared" si="2"/>
        <v>0</v>
      </c>
      <c r="G369" s="115">
        <f t="shared" si="6"/>
        <v>4328.050471</v>
      </c>
    </row>
    <row r="370">
      <c r="A370" s="106"/>
      <c r="B370" s="112">
        <f t="shared" si="3"/>
        <v>0</v>
      </c>
      <c r="C370" s="116">
        <f t="shared" si="4"/>
        <v>0</v>
      </c>
      <c r="D370" s="116">
        <f>if(F369&gt;0, D$6+E$6-C370, 0)</f>
        <v>0</v>
      </c>
      <c r="E370" s="116">
        <f t="shared" si="5"/>
        <v>0</v>
      </c>
      <c r="F370" s="115">
        <f t="shared" si="2"/>
        <v>0</v>
      </c>
      <c r="G370" s="115">
        <f t="shared" si="6"/>
        <v>4328.050471</v>
      </c>
    </row>
    <row r="371">
      <c r="A371" s="106"/>
      <c r="B371" s="112">
        <f t="shared" ref="B371:B601" si="7">if(E370&gt;0, E370, 0)</f>
        <v>0</v>
      </c>
      <c r="C371" s="116">
        <f t="shared" si="4"/>
        <v>0</v>
      </c>
      <c r="D371" s="116">
        <f t="shared" ref="D371:D601" si="8">if(E370&gt;0, D$6+E$6-C371, 0)</f>
        <v>0</v>
      </c>
      <c r="E371" s="116">
        <f t="shared" si="5"/>
        <v>0</v>
      </c>
      <c r="F371" s="115">
        <f t="shared" si="2"/>
        <v>0</v>
      </c>
      <c r="G371" s="115">
        <f t="shared" si="6"/>
        <v>4328.050471</v>
      </c>
    </row>
    <row r="372">
      <c r="A372" s="106"/>
      <c r="B372" s="112">
        <f t="shared" si="7"/>
        <v>0</v>
      </c>
      <c r="C372" s="116">
        <f t="shared" si="4"/>
        <v>0</v>
      </c>
      <c r="D372" s="116">
        <f t="shared" si="8"/>
        <v>0</v>
      </c>
      <c r="E372" s="116">
        <f t="shared" si="5"/>
        <v>0</v>
      </c>
      <c r="F372" s="115">
        <f t="shared" si="2"/>
        <v>0</v>
      </c>
      <c r="G372" s="115">
        <f t="shared" si="6"/>
        <v>4328.050471</v>
      </c>
    </row>
    <row r="373">
      <c r="A373" s="106"/>
      <c r="B373" s="112">
        <f t="shared" si="7"/>
        <v>0</v>
      </c>
      <c r="C373" s="116">
        <f t="shared" si="4"/>
        <v>0</v>
      </c>
      <c r="D373" s="116">
        <f t="shared" si="8"/>
        <v>0</v>
      </c>
      <c r="E373" s="116">
        <f t="shared" si="5"/>
        <v>0</v>
      </c>
      <c r="F373" s="115">
        <f t="shared" si="2"/>
        <v>0</v>
      </c>
      <c r="G373" s="115">
        <f t="shared" si="6"/>
        <v>4328.050471</v>
      </c>
    </row>
    <row r="374">
      <c r="A374" s="106"/>
      <c r="B374" s="112">
        <f t="shared" si="7"/>
        <v>0</v>
      </c>
      <c r="C374" s="116">
        <f t="shared" si="4"/>
        <v>0</v>
      </c>
      <c r="D374" s="116">
        <f t="shared" si="8"/>
        <v>0</v>
      </c>
      <c r="E374" s="116">
        <f t="shared" si="5"/>
        <v>0</v>
      </c>
      <c r="F374" s="115">
        <f t="shared" si="2"/>
        <v>0</v>
      </c>
      <c r="G374" s="115">
        <f t="shared" si="6"/>
        <v>4328.050471</v>
      </c>
    </row>
    <row r="375">
      <c r="A375" s="106"/>
      <c r="B375" s="112">
        <f t="shared" si="7"/>
        <v>0</v>
      </c>
      <c r="C375" s="116">
        <f t="shared" si="4"/>
        <v>0</v>
      </c>
      <c r="D375" s="116">
        <f t="shared" si="8"/>
        <v>0</v>
      </c>
      <c r="E375" s="116">
        <f t="shared" si="5"/>
        <v>0</v>
      </c>
      <c r="F375" s="115">
        <f t="shared" si="2"/>
        <v>0</v>
      </c>
      <c r="G375" s="115">
        <f t="shared" si="6"/>
        <v>4328.050471</v>
      </c>
    </row>
    <row r="376">
      <c r="A376" s="106"/>
      <c r="B376" s="112">
        <f t="shared" si="7"/>
        <v>0</v>
      </c>
      <c r="C376" s="116">
        <f t="shared" si="4"/>
        <v>0</v>
      </c>
      <c r="D376" s="116">
        <f t="shared" si="8"/>
        <v>0</v>
      </c>
      <c r="E376" s="116">
        <f t="shared" si="5"/>
        <v>0</v>
      </c>
      <c r="F376" s="115">
        <f t="shared" si="2"/>
        <v>0</v>
      </c>
      <c r="G376" s="115">
        <f t="shared" si="6"/>
        <v>4328.050471</v>
      </c>
    </row>
    <row r="377">
      <c r="A377" s="106"/>
      <c r="B377" s="112">
        <f t="shared" si="7"/>
        <v>0</v>
      </c>
      <c r="C377" s="116">
        <f t="shared" si="4"/>
        <v>0</v>
      </c>
      <c r="D377" s="116">
        <f t="shared" si="8"/>
        <v>0</v>
      </c>
      <c r="E377" s="116">
        <f t="shared" si="5"/>
        <v>0</v>
      </c>
      <c r="F377" s="115">
        <f t="shared" si="2"/>
        <v>0</v>
      </c>
      <c r="G377" s="115">
        <f t="shared" si="6"/>
        <v>4328.050471</v>
      </c>
    </row>
    <row r="378">
      <c r="A378" s="106"/>
      <c r="B378" s="112">
        <f t="shared" si="7"/>
        <v>0</v>
      </c>
      <c r="C378" s="116">
        <f t="shared" si="4"/>
        <v>0</v>
      </c>
      <c r="D378" s="116">
        <f t="shared" si="8"/>
        <v>0</v>
      </c>
      <c r="E378" s="116">
        <f t="shared" si="5"/>
        <v>0</v>
      </c>
      <c r="F378" s="115">
        <f t="shared" si="2"/>
        <v>0</v>
      </c>
      <c r="G378" s="115">
        <f t="shared" si="6"/>
        <v>4328.050471</v>
      </c>
    </row>
    <row r="379">
      <c r="A379" s="106"/>
      <c r="B379" s="112">
        <f t="shared" si="7"/>
        <v>0</v>
      </c>
      <c r="C379" s="116">
        <f t="shared" si="4"/>
        <v>0</v>
      </c>
      <c r="D379" s="116">
        <f t="shared" si="8"/>
        <v>0</v>
      </c>
      <c r="E379" s="116">
        <f t="shared" si="5"/>
        <v>0</v>
      </c>
      <c r="F379" s="115">
        <f t="shared" si="2"/>
        <v>0</v>
      </c>
      <c r="G379" s="115">
        <f t="shared" si="6"/>
        <v>4328.050471</v>
      </c>
    </row>
    <row r="380">
      <c r="A380" s="106"/>
      <c r="B380" s="112">
        <f t="shared" si="7"/>
        <v>0</v>
      </c>
      <c r="C380" s="116">
        <f t="shared" si="4"/>
        <v>0</v>
      </c>
      <c r="D380" s="116">
        <f t="shared" si="8"/>
        <v>0</v>
      </c>
      <c r="E380" s="116">
        <f t="shared" si="5"/>
        <v>0</v>
      </c>
      <c r="F380" s="115">
        <f t="shared" si="2"/>
        <v>0</v>
      </c>
      <c r="G380" s="115">
        <f t="shared" si="6"/>
        <v>4328.050471</v>
      </c>
    </row>
    <row r="381">
      <c r="A381" s="106"/>
      <c r="B381" s="112">
        <f t="shared" si="7"/>
        <v>0</v>
      </c>
      <c r="C381" s="116">
        <f t="shared" si="4"/>
        <v>0</v>
      </c>
      <c r="D381" s="116">
        <f t="shared" si="8"/>
        <v>0</v>
      </c>
      <c r="E381" s="116">
        <f t="shared" si="5"/>
        <v>0</v>
      </c>
      <c r="F381" s="115">
        <f t="shared" si="2"/>
        <v>0</v>
      </c>
      <c r="G381" s="115">
        <f t="shared" si="6"/>
        <v>4328.050471</v>
      </c>
    </row>
    <row r="382">
      <c r="A382" s="106"/>
      <c r="B382" s="112">
        <f t="shared" si="7"/>
        <v>0</v>
      </c>
      <c r="C382" s="116">
        <f t="shared" si="4"/>
        <v>0</v>
      </c>
      <c r="D382" s="116">
        <f t="shared" si="8"/>
        <v>0</v>
      </c>
      <c r="E382" s="116">
        <f t="shared" si="5"/>
        <v>0</v>
      </c>
      <c r="F382" s="115">
        <f t="shared" si="2"/>
        <v>0</v>
      </c>
      <c r="G382" s="115">
        <f t="shared" si="6"/>
        <v>4328.050471</v>
      </c>
    </row>
    <row r="383">
      <c r="A383" s="106"/>
      <c r="B383" s="112">
        <f t="shared" si="7"/>
        <v>0</v>
      </c>
      <c r="C383" s="116">
        <f t="shared" si="4"/>
        <v>0</v>
      </c>
      <c r="D383" s="116">
        <f t="shared" si="8"/>
        <v>0</v>
      </c>
      <c r="E383" s="116">
        <f t="shared" si="5"/>
        <v>0</v>
      </c>
      <c r="F383" s="115">
        <f t="shared" si="2"/>
        <v>0</v>
      </c>
      <c r="G383" s="115">
        <f t="shared" si="6"/>
        <v>4328.050471</v>
      </c>
    </row>
    <row r="384">
      <c r="A384" s="106"/>
      <c r="B384" s="112">
        <f t="shared" si="7"/>
        <v>0</v>
      </c>
      <c r="C384" s="116">
        <f t="shared" si="4"/>
        <v>0</v>
      </c>
      <c r="D384" s="116">
        <f t="shared" si="8"/>
        <v>0</v>
      </c>
      <c r="E384" s="116">
        <f t="shared" si="5"/>
        <v>0</v>
      </c>
      <c r="F384" s="115">
        <f t="shared" si="2"/>
        <v>0</v>
      </c>
      <c r="G384" s="115">
        <f t="shared" si="6"/>
        <v>4328.050471</v>
      </c>
    </row>
    <row r="385">
      <c r="A385" s="106"/>
      <c r="B385" s="112">
        <f t="shared" si="7"/>
        <v>0</v>
      </c>
      <c r="C385" s="116">
        <f t="shared" si="4"/>
        <v>0</v>
      </c>
      <c r="D385" s="116">
        <f t="shared" si="8"/>
        <v>0</v>
      </c>
      <c r="E385" s="116">
        <f t="shared" si="5"/>
        <v>0</v>
      </c>
      <c r="F385" s="115">
        <f t="shared" si="2"/>
        <v>0</v>
      </c>
      <c r="G385" s="115">
        <f t="shared" si="6"/>
        <v>4328.050471</v>
      </c>
    </row>
    <row r="386">
      <c r="A386" s="106"/>
      <c r="B386" s="112">
        <f t="shared" si="7"/>
        <v>0</v>
      </c>
      <c r="C386" s="116">
        <f t="shared" si="4"/>
        <v>0</v>
      </c>
      <c r="D386" s="116">
        <f t="shared" si="8"/>
        <v>0</v>
      </c>
      <c r="E386" s="116">
        <f t="shared" si="5"/>
        <v>0</v>
      </c>
      <c r="F386" s="115">
        <f t="shared" si="2"/>
        <v>0</v>
      </c>
      <c r="G386" s="115">
        <f t="shared" si="6"/>
        <v>4328.050471</v>
      </c>
    </row>
    <row r="387">
      <c r="A387" s="106"/>
      <c r="B387" s="112">
        <f t="shared" si="7"/>
        <v>0</v>
      </c>
      <c r="C387" s="116">
        <f t="shared" si="4"/>
        <v>0</v>
      </c>
      <c r="D387" s="116">
        <f t="shared" si="8"/>
        <v>0</v>
      </c>
      <c r="E387" s="116">
        <f t="shared" si="5"/>
        <v>0</v>
      </c>
      <c r="F387" s="115">
        <f t="shared" si="2"/>
        <v>0</v>
      </c>
      <c r="G387" s="115">
        <f t="shared" si="6"/>
        <v>4328.050471</v>
      </c>
    </row>
    <row r="388">
      <c r="A388" s="106"/>
      <c r="B388" s="112">
        <f t="shared" si="7"/>
        <v>0</v>
      </c>
      <c r="C388" s="116">
        <f t="shared" si="4"/>
        <v>0</v>
      </c>
      <c r="D388" s="116">
        <f t="shared" si="8"/>
        <v>0</v>
      </c>
      <c r="E388" s="116">
        <f t="shared" si="5"/>
        <v>0</v>
      </c>
      <c r="F388" s="115">
        <f t="shared" si="2"/>
        <v>0</v>
      </c>
      <c r="G388" s="115">
        <f t="shared" si="6"/>
        <v>4328.050471</v>
      </c>
    </row>
    <row r="389">
      <c r="A389" s="106"/>
      <c r="B389" s="112">
        <f t="shared" si="7"/>
        <v>0</v>
      </c>
      <c r="C389" s="116">
        <f t="shared" si="4"/>
        <v>0</v>
      </c>
      <c r="D389" s="116">
        <f t="shared" si="8"/>
        <v>0</v>
      </c>
      <c r="E389" s="116">
        <f t="shared" si="5"/>
        <v>0</v>
      </c>
      <c r="F389" s="115">
        <f t="shared" si="2"/>
        <v>0</v>
      </c>
      <c r="G389" s="115">
        <f t="shared" si="6"/>
        <v>4328.050471</v>
      </c>
    </row>
    <row r="390">
      <c r="A390" s="106"/>
      <c r="B390" s="112">
        <f t="shared" si="7"/>
        <v>0</v>
      </c>
      <c r="C390" s="116">
        <f t="shared" si="4"/>
        <v>0</v>
      </c>
      <c r="D390" s="116">
        <f t="shared" si="8"/>
        <v>0</v>
      </c>
      <c r="E390" s="116">
        <f t="shared" si="5"/>
        <v>0</v>
      </c>
      <c r="F390" s="115">
        <f t="shared" si="2"/>
        <v>0</v>
      </c>
      <c r="G390" s="115">
        <f t="shared" si="6"/>
        <v>4328.050471</v>
      </c>
    </row>
    <row r="391">
      <c r="A391" s="106"/>
      <c r="B391" s="112">
        <f t="shared" si="7"/>
        <v>0</v>
      </c>
      <c r="C391" s="116">
        <f t="shared" si="4"/>
        <v>0</v>
      </c>
      <c r="D391" s="116">
        <f t="shared" si="8"/>
        <v>0</v>
      </c>
      <c r="E391" s="116">
        <f t="shared" si="5"/>
        <v>0</v>
      </c>
      <c r="F391" s="115">
        <f t="shared" si="2"/>
        <v>0</v>
      </c>
      <c r="G391" s="115">
        <f t="shared" si="6"/>
        <v>4328.050471</v>
      </c>
    </row>
    <row r="392">
      <c r="A392" s="106"/>
      <c r="B392" s="112">
        <f t="shared" si="7"/>
        <v>0</v>
      </c>
      <c r="C392" s="116">
        <f t="shared" si="4"/>
        <v>0</v>
      </c>
      <c r="D392" s="116">
        <f t="shared" si="8"/>
        <v>0</v>
      </c>
      <c r="E392" s="116">
        <f t="shared" si="5"/>
        <v>0</v>
      </c>
      <c r="F392" s="115">
        <f t="shared" si="2"/>
        <v>0</v>
      </c>
      <c r="G392" s="115">
        <f t="shared" si="6"/>
        <v>4328.050471</v>
      </c>
    </row>
    <row r="393">
      <c r="A393" s="106"/>
      <c r="B393" s="112">
        <f t="shared" si="7"/>
        <v>0</v>
      </c>
      <c r="C393" s="116">
        <f t="shared" si="4"/>
        <v>0</v>
      </c>
      <c r="D393" s="116">
        <f t="shared" si="8"/>
        <v>0</v>
      </c>
      <c r="E393" s="116">
        <f t="shared" si="5"/>
        <v>0</v>
      </c>
      <c r="F393" s="115">
        <f t="shared" si="2"/>
        <v>0</v>
      </c>
      <c r="G393" s="115">
        <f t="shared" si="6"/>
        <v>4328.050471</v>
      </c>
    </row>
    <row r="394">
      <c r="A394" s="106"/>
      <c r="B394" s="112">
        <f t="shared" si="7"/>
        <v>0</v>
      </c>
      <c r="C394" s="116">
        <f t="shared" si="4"/>
        <v>0</v>
      </c>
      <c r="D394" s="116">
        <f t="shared" si="8"/>
        <v>0</v>
      </c>
      <c r="E394" s="116">
        <f t="shared" si="5"/>
        <v>0</v>
      </c>
      <c r="F394" s="115">
        <f t="shared" si="2"/>
        <v>0</v>
      </c>
      <c r="G394" s="115">
        <f t="shared" si="6"/>
        <v>4328.050471</v>
      </c>
    </row>
    <row r="395">
      <c r="A395" s="106"/>
      <c r="B395" s="112">
        <f t="shared" si="7"/>
        <v>0</v>
      </c>
      <c r="C395" s="116">
        <f t="shared" si="4"/>
        <v>0</v>
      </c>
      <c r="D395" s="116">
        <f t="shared" si="8"/>
        <v>0</v>
      </c>
      <c r="E395" s="116">
        <f t="shared" si="5"/>
        <v>0</v>
      </c>
      <c r="F395" s="115">
        <f t="shared" si="2"/>
        <v>0</v>
      </c>
      <c r="G395" s="115">
        <f t="shared" si="6"/>
        <v>4328.050471</v>
      </c>
    </row>
    <row r="396">
      <c r="A396" s="106"/>
      <c r="B396" s="112">
        <f t="shared" si="7"/>
        <v>0</v>
      </c>
      <c r="C396" s="116">
        <f t="shared" si="4"/>
        <v>0</v>
      </c>
      <c r="D396" s="116">
        <f t="shared" si="8"/>
        <v>0</v>
      </c>
      <c r="E396" s="116">
        <f t="shared" si="5"/>
        <v>0</v>
      </c>
      <c r="F396" s="115">
        <f t="shared" si="2"/>
        <v>0</v>
      </c>
      <c r="G396" s="115">
        <f t="shared" si="6"/>
        <v>4328.050471</v>
      </c>
    </row>
    <row r="397">
      <c r="A397" s="106"/>
      <c r="B397" s="112">
        <f t="shared" si="7"/>
        <v>0</v>
      </c>
      <c r="C397" s="116">
        <f t="shared" si="4"/>
        <v>0</v>
      </c>
      <c r="D397" s="116">
        <f t="shared" si="8"/>
        <v>0</v>
      </c>
      <c r="E397" s="116">
        <f t="shared" si="5"/>
        <v>0</v>
      </c>
      <c r="F397" s="115">
        <f t="shared" si="2"/>
        <v>0</v>
      </c>
      <c r="G397" s="115">
        <f t="shared" si="6"/>
        <v>4328.050471</v>
      </c>
    </row>
    <row r="398">
      <c r="A398" s="106"/>
      <c r="B398" s="112">
        <f t="shared" si="7"/>
        <v>0</v>
      </c>
      <c r="C398" s="116">
        <f t="shared" si="4"/>
        <v>0</v>
      </c>
      <c r="D398" s="116">
        <f t="shared" si="8"/>
        <v>0</v>
      </c>
      <c r="E398" s="116">
        <f t="shared" si="5"/>
        <v>0</v>
      </c>
      <c r="F398" s="115">
        <f t="shared" si="2"/>
        <v>0</v>
      </c>
      <c r="G398" s="115">
        <f t="shared" si="6"/>
        <v>4328.050471</v>
      </c>
    </row>
    <row r="399">
      <c r="A399" s="106"/>
      <c r="B399" s="112">
        <f t="shared" si="7"/>
        <v>0</v>
      </c>
      <c r="C399" s="116">
        <f t="shared" si="4"/>
        <v>0</v>
      </c>
      <c r="D399" s="116">
        <f t="shared" si="8"/>
        <v>0</v>
      </c>
      <c r="E399" s="116">
        <f t="shared" si="5"/>
        <v>0</v>
      </c>
      <c r="F399" s="115">
        <f t="shared" si="2"/>
        <v>0</v>
      </c>
      <c r="G399" s="115">
        <f t="shared" si="6"/>
        <v>4328.050471</v>
      </c>
    </row>
    <row r="400">
      <c r="A400" s="106"/>
      <c r="B400" s="112">
        <f t="shared" si="7"/>
        <v>0</v>
      </c>
      <c r="C400" s="116">
        <f t="shared" si="4"/>
        <v>0</v>
      </c>
      <c r="D400" s="116">
        <f t="shared" si="8"/>
        <v>0</v>
      </c>
      <c r="E400" s="116">
        <f t="shared" si="5"/>
        <v>0</v>
      </c>
      <c r="F400" s="115">
        <f t="shared" si="2"/>
        <v>0</v>
      </c>
      <c r="G400" s="115">
        <f t="shared" si="6"/>
        <v>4328.050471</v>
      </c>
    </row>
    <row r="401">
      <c r="A401" s="106"/>
      <c r="B401" s="112">
        <f t="shared" si="7"/>
        <v>0</v>
      </c>
      <c r="C401" s="116">
        <f t="shared" si="4"/>
        <v>0</v>
      </c>
      <c r="D401" s="116">
        <f t="shared" si="8"/>
        <v>0</v>
      </c>
      <c r="E401" s="116">
        <f t="shared" si="5"/>
        <v>0</v>
      </c>
      <c r="F401" s="115">
        <f t="shared" si="2"/>
        <v>0</v>
      </c>
      <c r="G401" s="115">
        <f t="shared" si="6"/>
        <v>4328.050471</v>
      </c>
    </row>
    <row r="402">
      <c r="A402" s="106"/>
      <c r="B402" s="112">
        <f t="shared" si="7"/>
        <v>0</v>
      </c>
      <c r="C402" s="116">
        <f t="shared" si="4"/>
        <v>0</v>
      </c>
      <c r="D402" s="116">
        <f t="shared" si="8"/>
        <v>0</v>
      </c>
      <c r="E402" s="116">
        <f t="shared" si="5"/>
        <v>0</v>
      </c>
      <c r="F402" s="115">
        <f t="shared" si="2"/>
        <v>0</v>
      </c>
      <c r="G402" s="115">
        <f t="shared" si="6"/>
        <v>4328.050471</v>
      </c>
    </row>
    <row r="403">
      <c r="A403" s="106"/>
      <c r="B403" s="112">
        <f t="shared" si="7"/>
        <v>0</v>
      </c>
      <c r="C403" s="116">
        <f t="shared" si="4"/>
        <v>0</v>
      </c>
      <c r="D403" s="116">
        <f t="shared" si="8"/>
        <v>0</v>
      </c>
      <c r="E403" s="116">
        <f t="shared" si="5"/>
        <v>0</v>
      </c>
      <c r="F403" s="115">
        <f t="shared" si="2"/>
        <v>0</v>
      </c>
      <c r="G403" s="115">
        <f t="shared" si="6"/>
        <v>4328.050471</v>
      </c>
    </row>
    <row r="404">
      <c r="A404" s="106"/>
      <c r="B404" s="112">
        <f t="shared" si="7"/>
        <v>0</v>
      </c>
      <c r="C404" s="116">
        <f t="shared" si="4"/>
        <v>0</v>
      </c>
      <c r="D404" s="116">
        <f t="shared" si="8"/>
        <v>0</v>
      </c>
      <c r="E404" s="116">
        <f t="shared" si="5"/>
        <v>0</v>
      </c>
      <c r="F404" s="115">
        <f t="shared" si="2"/>
        <v>0</v>
      </c>
      <c r="G404" s="115">
        <f t="shared" si="6"/>
        <v>4328.050471</v>
      </c>
    </row>
    <row r="405">
      <c r="A405" s="106"/>
      <c r="B405" s="112">
        <f t="shared" si="7"/>
        <v>0</v>
      </c>
      <c r="C405" s="116">
        <f t="shared" si="4"/>
        <v>0</v>
      </c>
      <c r="D405" s="116">
        <f t="shared" si="8"/>
        <v>0</v>
      </c>
      <c r="E405" s="116">
        <f t="shared" si="5"/>
        <v>0</v>
      </c>
      <c r="F405" s="115">
        <f t="shared" si="2"/>
        <v>0</v>
      </c>
      <c r="G405" s="115">
        <f t="shared" si="6"/>
        <v>4328.050471</v>
      </c>
    </row>
    <row r="406">
      <c r="A406" s="106"/>
      <c r="B406" s="112">
        <f t="shared" si="7"/>
        <v>0</v>
      </c>
      <c r="C406" s="116">
        <f t="shared" si="4"/>
        <v>0</v>
      </c>
      <c r="D406" s="116">
        <f t="shared" si="8"/>
        <v>0</v>
      </c>
      <c r="E406" s="116">
        <f t="shared" si="5"/>
        <v>0</v>
      </c>
      <c r="F406" s="115">
        <f t="shared" si="2"/>
        <v>0</v>
      </c>
      <c r="G406" s="115">
        <f t="shared" si="6"/>
        <v>4328.050471</v>
      </c>
    </row>
    <row r="407">
      <c r="A407" s="106"/>
      <c r="B407" s="112">
        <f t="shared" si="7"/>
        <v>0</v>
      </c>
      <c r="C407" s="116">
        <f t="shared" si="4"/>
        <v>0</v>
      </c>
      <c r="D407" s="116">
        <f t="shared" si="8"/>
        <v>0</v>
      </c>
      <c r="E407" s="116">
        <f t="shared" si="5"/>
        <v>0</v>
      </c>
      <c r="F407" s="115">
        <f t="shared" si="2"/>
        <v>0</v>
      </c>
      <c r="G407" s="115">
        <f t="shared" si="6"/>
        <v>4328.050471</v>
      </c>
    </row>
    <row r="408">
      <c r="A408" s="106"/>
      <c r="B408" s="112">
        <f t="shared" si="7"/>
        <v>0</v>
      </c>
      <c r="C408" s="116">
        <f t="shared" si="4"/>
        <v>0</v>
      </c>
      <c r="D408" s="116">
        <f t="shared" si="8"/>
        <v>0</v>
      </c>
      <c r="E408" s="116">
        <f t="shared" si="5"/>
        <v>0</v>
      </c>
      <c r="F408" s="115">
        <f t="shared" si="2"/>
        <v>0</v>
      </c>
      <c r="G408" s="115">
        <f t="shared" si="6"/>
        <v>4328.050471</v>
      </c>
    </row>
    <row r="409">
      <c r="A409" s="106"/>
      <c r="B409" s="112">
        <f t="shared" si="7"/>
        <v>0</v>
      </c>
      <c r="C409" s="116">
        <f t="shared" si="4"/>
        <v>0</v>
      </c>
      <c r="D409" s="116">
        <f t="shared" si="8"/>
        <v>0</v>
      </c>
      <c r="E409" s="116">
        <f t="shared" si="5"/>
        <v>0</v>
      </c>
      <c r="F409" s="115">
        <f t="shared" si="2"/>
        <v>0</v>
      </c>
      <c r="G409" s="115">
        <f t="shared" si="6"/>
        <v>4328.050471</v>
      </c>
    </row>
    <row r="410">
      <c r="A410" s="106"/>
      <c r="B410" s="112">
        <f t="shared" si="7"/>
        <v>0</v>
      </c>
      <c r="C410" s="116">
        <f t="shared" si="4"/>
        <v>0</v>
      </c>
      <c r="D410" s="116">
        <f t="shared" si="8"/>
        <v>0</v>
      </c>
      <c r="E410" s="116">
        <f t="shared" si="5"/>
        <v>0</v>
      </c>
      <c r="F410" s="115">
        <f t="shared" si="2"/>
        <v>0</v>
      </c>
      <c r="G410" s="115">
        <f t="shared" si="6"/>
        <v>4328.050471</v>
      </c>
    </row>
    <row r="411">
      <c r="A411" s="106"/>
      <c r="B411" s="112">
        <f t="shared" si="7"/>
        <v>0</v>
      </c>
      <c r="C411" s="116">
        <f t="shared" si="4"/>
        <v>0</v>
      </c>
      <c r="D411" s="116">
        <f t="shared" si="8"/>
        <v>0</v>
      </c>
      <c r="E411" s="116">
        <f t="shared" si="5"/>
        <v>0</v>
      </c>
      <c r="F411" s="115">
        <f t="shared" si="2"/>
        <v>0</v>
      </c>
      <c r="G411" s="115">
        <f t="shared" si="6"/>
        <v>4328.050471</v>
      </c>
    </row>
    <row r="412">
      <c r="A412" s="106"/>
      <c r="B412" s="112">
        <f t="shared" si="7"/>
        <v>0</v>
      </c>
      <c r="C412" s="116">
        <f t="shared" si="4"/>
        <v>0</v>
      </c>
      <c r="D412" s="116">
        <f t="shared" si="8"/>
        <v>0</v>
      </c>
      <c r="E412" s="116">
        <f t="shared" si="5"/>
        <v>0</v>
      </c>
      <c r="F412" s="115">
        <f t="shared" si="2"/>
        <v>0</v>
      </c>
      <c r="G412" s="115">
        <f t="shared" si="6"/>
        <v>4328.050471</v>
      </c>
    </row>
    <row r="413">
      <c r="A413" s="106"/>
      <c r="B413" s="112">
        <f t="shared" si="7"/>
        <v>0</v>
      </c>
      <c r="C413" s="116">
        <f t="shared" si="4"/>
        <v>0</v>
      </c>
      <c r="D413" s="116">
        <f t="shared" si="8"/>
        <v>0</v>
      </c>
      <c r="E413" s="116">
        <f t="shared" si="5"/>
        <v>0</v>
      </c>
      <c r="F413" s="115">
        <f t="shared" si="2"/>
        <v>0</v>
      </c>
      <c r="G413" s="115">
        <f t="shared" si="6"/>
        <v>4328.050471</v>
      </c>
    </row>
    <row r="414">
      <c r="A414" s="106"/>
      <c r="B414" s="112">
        <f t="shared" si="7"/>
        <v>0</v>
      </c>
      <c r="C414" s="116">
        <f t="shared" si="4"/>
        <v>0</v>
      </c>
      <c r="D414" s="116">
        <f t="shared" si="8"/>
        <v>0</v>
      </c>
      <c r="E414" s="116">
        <f t="shared" si="5"/>
        <v>0</v>
      </c>
      <c r="F414" s="115">
        <f t="shared" si="2"/>
        <v>0</v>
      </c>
      <c r="G414" s="115">
        <f t="shared" si="6"/>
        <v>4328.050471</v>
      </c>
    </row>
    <row r="415">
      <c r="A415" s="106"/>
      <c r="B415" s="112">
        <f t="shared" si="7"/>
        <v>0</v>
      </c>
      <c r="C415" s="116">
        <f t="shared" si="4"/>
        <v>0</v>
      </c>
      <c r="D415" s="116">
        <f t="shared" si="8"/>
        <v>0</v>
      </c>
      <c r="E415" s="116">
        <f t="shared" si="5"/>
        <v>0</v>
      </c>
      <c r="F415" s="115">
        <f t="shared" si="2"/>
        <v>0</v>
      </c>
      <c r="G415" s="115">
        <f t="shared" si="6"/>
        <v>4328.050471</v>
      </c>
    </row>
    <row r="416">
      <c r="A416" s="106"/>
      <c r="B416" s="112">
        <f t="shared" si="7"/>
        <v>0</v>
      </c>
      <c r="C416" s="116">
        <f t="shared" si="4"/>
        <v>0</v>
      </c>
      <c r="D416" s="116">
        <f t="shared" si="8"/>
        <v>0</v>
      </c>
      <c r="E416" s="116">
        <f t="shared" si="5"/>
        <v>0</v>
      </c>
      <c r="F416" s="115">
        <f t="shared" si="2"/>
        <v>0</v>
      </c>
      <c r="G416" s="115">
        <f t="shared" si="6"/>
        <v>4328.050471</v>
      </c>
    </row>
    <row r="417">
      <c r="A417" s="106"/>
      <c r="B417" s="112">
        <f t="shared" si="7"/>
        <v>0</v>
      </c>
      <c r="C417" s="116">
        <f t="shared" si="4"/>
        <v>0</v>
      </c>
      <c r="D417" s="116">
        <f t="shared" si="8"/>
        <v>0</v>
      </c>
      <c r="E417" s="116">
        <f t="shared" si="5"/>
        <v>0</v>
      </c>
      <c r="F417" s="115">
        <f t="shared" si="2"/>
        <v>0</v>
      </c>
      <c r="G417" s="115">
        <f t="shared" si="6"/>
        <v>4328.050471</v>
      </c>
    </row>
    <row r="418">
      <c r="A418" s="106"/>
      <c r="B418" s="112">
        <f t="shared" si="7"/>
        <v>0</v>
      </c>
      <c r="C418" s="116">
        <f t="shared" si="4"/>
        <v>0</v>
      </c>
      <c r="D418" s="116">
        <f t="shared" si="8"/>
        <v>0</v>
      </c>
      <c r="E418" s="116">
        <f t="shared" si="5"/>
        <v>0</v>
      </c>
      <c r="F418" s="115">
        <f t="shared" si="2"/>
        <v>0</v>
      </c>
      <c r="G418" s="115">
        <f t="shared" si="6"/>
        <v>4328.050471</v>
      </c>
    </row>
    <row r="419">
      <c r="A419" s="106"/>
      <c r="B419" s="112">
        <f t="shared" si="7"/>
        <v>0</v>
      </c>
      <c r="C419" s="116">
        <f t="shared" si="4"/>
        <v>0</v>
      </c>
      <c r="D419" s="116">
        <f t="shared" si="8"/>
        <v>0</v>
      </c>
      <c r="E419" s="116">
        <f t="shared" si="5"/>
        <v>0</v>
      </c>
      <c r="F419" s="115">
        <f t="shared" si="2"/>
        <v>0</v>
      </c>
      <c r="G419" s="115">
        <f t="shared" si="6"/>
        <v>4328.050471</v>
      </c>
    </row>
    <row r="420">
      <c r="A420" s="106"/>
      <c r="B420" s="112">
        <f t="shared" si="7"/>
        <v>0</v>
      </c>
      <c r="C420" s="116">
        <f t="shared" si="4"/>
        <v>0</v>
      </c>
      <c r="D420" s="116">
        <f t="shared" si="8"/>
        <v>0</v>
      </c>
      <c r="E420" s="116">
        <f t="shared" si="5"/>
        <v>0</v>
      </c>
      <c r="F420" s="115">
        <f t="shared" si="2"/>
        <v>0</v>
      </c>
      <c r="G420" s="115">
        <f t="shared" si="6"/>
        <v>4328.050471</v>
      </c>
    </row>
    <row r="421">
      <c r="A421" s="106"/>
      <c r="B421" s="112">
        <f t="shared" si="7"/>
        <v>0</v>
      </c>
      <c r="C421" s="116">
        <f t="shared" si="4"/>
        <v>0</v>
      </c>
      <c r="D421" s="116">
        <f t="shared" si="8"/>
        <v>0</v>
      </c>
      <c r="E421" s="116">
        <f t="shared" si="5"/>
        <v>0</v>
      </c>
      <c r="F421" s="115">
        <f t="shared" si="2"/>
        <v>0</v>
      </c>
      <c r="G421" s="115">
        <f t="shared" si="6"/>
        <v>4328.050471</v>
      </c>
    </row>
    <row r="422">
      <c r="A422" s="106"/>
      <c r="B422" s="112">
        <f t="shared" si="7"/>
        <v>0</v>
      </c>
      <c r="C422" s="116">
        <f t="shared" si="4"/>
        <v>0</v>
      </c>
      <c r="D422" s="116">
        <f t="shared" si="8"/>
        <v>0</v>
      </c>
      <c r="E422" s="116">
        <f t="shared" si="5"/>
        <v>0</v>
      </c>
      <c r="F422" s="115">
        <f t="shared" si="2"/>
        <v>0</v>
      </c>
      <c r="G422" s="115">
        <f t="shared" si="6"/>
        <v>4328.050471</v>
      </c>
    </row>
    <row r="423">
      <c r="A423" s="106"/>
      <c r="B423" s="112">
        <f t="shared" si="7"/>
        <v>0</v>
      </c>
      <c r="C423" s="116">
        <f t="shared" si="4"/>
        <v>0</v>
      </c>
      <c r="D423" s="116">
        <f t="shared" si="8"/>
        <v>0</v>
      </c>
      <c r="E423" s="116">
        <f t="shared" si="5"/>
        <v>0</v>
      </c>
      <c r="F423" s="115">
        <f t="shared" si="2"/>
        <v>0</v>
      </c>
      <c r="G423" s="115">
        <f t="shared" si="6"/>
        <v>4328.050471</v>
      </c>
    </row>
    <row r="424">
      <c r="A424" s="106"/>
      <c r="B424" s="112">
        <f t="shared" si="7"/>
        <v>0</v>
      </c>
      <c r="C424" s="116">
        <f t="shared" si="4"/>
        <v>0</v>
      </c>
      <c r="D424" s="116">
        <f t="shared" si="8"/>
        <v>0</v>
      </c>
      <c r="E424" s="116">
        <f t="shared" si="5"/>
        <v>0</v>
      </c>
      <c r="F424" s="115">
        <f t="shared" si="2"/>
        <v>0</v>
      </c>
      <c r="G424" s="115">
        <f t="shared" si="6"/>
        <v>4328.050471</v>
      </c>
    </row>
    <row r="425">
      <c r="A425" s="106"/>
      <c r="B425" s="112">
        <f t="shared" si="7"/>
        <v>0</v>
      </c>
      <c r="C425" s="116">
        <f t="shared" si="4"/>
        <v>0</v>
      </c>
      <c r="D425" s="116">
        <f t="shared" si="8"/>
        <v>0</v>
      </c>
      <c r="E425" s="116">
        <f t="shared" si="5"/>
        <v>0</v>
      </c>
      <c r="F425" s="115">
        <f t="shared" si="2"/>
        <v>0</v>
      </c>
      <c r="G425" s="115">
        <f t="shared" si="6"/>
        <v>4328.050471</v>
      </c>
    </row>
    <row r="426">
      <c r="A426" s="106"/>
      <c r="B426" s="112">
        <f t="shared" si="7"/>
        <v>0</v>
      </c>
      <c r="C426" s="116">
        <f t="shared" si="4"/>
        <v>0</v>
      </c>
      <c r="D426" s="116">
        <f t="shared" si="8"/>
        <v>0</v>
      </c>
      <c r="E426" s="116">
        <f t="shared" si="5"/>
        <v>0</v>
      </c>
      <c r="F426" s="115">
        <f t="shared" si="2"/>
        <v>0</v>
      </c>
      <c r="G426" s="115">
        <f t="shared" si="6"/>
        <v>4328.050471</v>
      </c>
    </row>
    <row r="427">
      <c r="A427" s="106"/>
      <c r="B427" s="112">
        <f t="shared" si="7"/>
        <v>0</v>
      </c>
      <c r="C427" s="116">
        <f t="shared" si="4"/>
        <v>0</v>
      </c>
      <c r="D427" s="116">
        <f t="shared" si="8"/>
        <v>0</v>
      </c>
      <c r="E427" s="116">
        <f t="shared" si="5"/>
        <v>0</v>
      </c>
      <c r="F427" s="115">
        <f t="shared" si="2"/>
        <v>0</v>
      </c>
      <c r="G427" s="115">
        <f t="shared" si="6"/>
        <v>4328.050471</v>
      </c>
    </row>
    <row r="428">
      <c r="A428" s="106"/>
      <c r="B428" s="112">
        <f t="shared" si="7"/>
        <v>0</v>
      </c>
      <c r="C428" s="116">
        <f t="shared" si="4"/>
        <v>0</v>
      </c>
      <c r="D428" s="116">
        <f t="shared" si="8"/>
        <v>0</v>
      </c>
      <c r="E428" s="116">
        <f t="shared" si="5"/>
        <v>0</v>
      </c>
      <c r="F428" s="115">
        <f t="shared" si="2"/>
        <v>0</v>
      </c>
      <c r="G428" s="115">
        <f t="shared" si="6"/>
        <v>4328.050471</v>
      </c>
    </row>
    <row r="429">
      <c r="A429" s="106"/>
      <c r="B429" s="112">
        <f t="shared" si="7"/>
        <v>0</v>
      </c>
      <c r="C429" s="116">
        <f t="shared" si="4"/>
        <v>0</v>
      </c>
      <c r="D429" s="116">
        <f t="shared" si="8"/>
        <v>0</v>
      </c>
      <c r="E429" s="116">
        <f t="shared" si="5"/>
        <v>0</v>
      </c>
      <c r="F429" s="115">
        <f t="shared" si="2"/>
        <v>0</v>
      </c>
      <c r="G429" s="115">
        <f t="shared" si="6"/>
        <v>4328.050471</v>
      </c>
    </row>
    <row r="430">
      <c r="A430" s="106"/>
      <c r="B430" s="112">
        <f t="shared" si="7"/>
        <v>0</v>
      </c>
      <c r="C430" s="116">
        <f t="shared" si="4"/>
        <v>0</v>
      </c>
      <c r="D430" s="116">
        <f t="shared" si="8"/>
        <v>0</v>
      </c>
      <c r="E430" s="116">
        <f t="shared" si="5"/>
        <v>0</v>
      </c>
      <c r="F430" s="115">
        <f t="shared" si="2"/>
        <v>0</v>
      </c>
      <c r="G430" s="115">
        <f t="shared" si="6"/>
        <v>4328.050471</v>
      </c>
    </row>
    <row r="431">
      <c r="A431" s="106"/>
      <c r="B431" s="112">
        <f t="shared" si="7"/>
        <v>0</v>
      </c>
      <c r="C431" s="116">
        <f t="shared" si="4"/>
        <v>0</v>
      </c>
      <c r="D431" s="116">
        <f t="shared" si="8"/>
        <v>0</v>
      </c>
      <c r="E431" s="116">
        <f t="shared" si="5"/>
        <v>0</v>
      </c>
      <c r="F431" s="115">
        <f t="shared" si="2"/>
        <v>0</v>
      </c>
      <c r="G431" s="115">
        <f t="shared" si="6"/>
        <v>4328.050471</v>
      </c>
    </row>
    <row r="432">
      <c r="A432" s="106"/>
      <c r="B432" s="112">
        <f t="shared" si="7"/>
        <v>0</v>
      </c>
      <c r="C432" s="116">
        <f t="shared" si="4"/>
        <v>0</v>
      </c>
      <c r="D432" s="116">
        <f t="shared" si="8"/>
        <v>0</v>
      </c>
      <c r="E432" s="116">
        <f t="shared" si="5"/>
        <v>0</v>
      </c>
      <c r="F432" s="115">
        <f t="shared" si="2"/>
        <v>0</v>
      </c>
      <c r="G432" s="115">
        <f t="shared" si="6"/>
        <v>4328.050471</v>
      </c>
    </row>
    <row r="433">
      <c r="A433" s="106"/>
      <c r="B433" s="112">
        <f t="shared" si="7"/>
        <v>0</v>
      </c>
      <c r="C433" s="116">
        <f t="shared" si="4"/>
        <v>0</v>
      </c>
      <c r="D433" s="116">
        <f t="shared" si="8"/>
        <v>0</v>
      </c>
      <c r="E433" s="116">
        <f t="shared" si="5"/>
        <v>0</v>
      </c>
      <c r="F433" s="115">
        <f t="shared" si="2"/>
        <v>0</v>
      </c>
      <c r="G433" s="115">
        <f t="shared" si="6"/>
        <v>4328.050471</v>
      </c>
    </row>
    <row r="434">
      <c r="A434" s="106"/>
      <c r="B434" s="112">
        <f t="shared" si="7"/>
        <v>0</v>
      </c>
      <c r="C434" s="116">
        <f t="shared" si="4"/>
        <v>0</v>
      </c>
      <c r="D434" s="116">
        <f t="shared" si="8"/>
        <v>0</v>
      </c>
      <c r="E434" s="116">
        <f t="shared" si="5"/>
        <v>0</v>
      </c>
      <c r="F434" s="115">
        <f t="shared" si="2"/>
        <v>0</v>
      </c>
      <c r="G434" s="115">
        <f t="shared" si="6"/>
        <v>4328.050471</v>
      </c>
    </row>
    <row r="435">
      <c r="A435" s="106"/>
      <c r="B435" s="112">
        <f t="shared" si="7"/>
        <v>0</v>
      </c>
      <c r="C435" s="116">
        <f t="shared" si="4"/>
        <v>0</v>
      </c>
      <c r="D435" s="116">
        <f t="shared" si="8"/>
        <v>0</v>
      </c>
      <c r="E435" s="116">
        <f t="shared" si="5"/>
        <v>0</v>
      </c>
      <c r="F435" s="115">
        <f t="shared" si="2"/>
        <v>0</v>
      </c>
      <c r="G435" s="115">
        <f t="shared" si="6"/>
        <v>4328.050471</v>
      </c>
    </row>
    <row r="436">
      <c r="A436" s="106"/>
      <c r="B436" s="112">
        <f t="shared" si="7"/>
        <v>0</v>
      </c>
      <c r="C436" s="116">
        <f t="shared" si="4"/>
        <v>0</v>
      </c>
      <c r="D436" s="116">
        <f t="shared" si="8"/>
        <v>0</v>
      </c>
      <c r="E436" s="116">
        <f t="shared" si="5"/>
        <v>0</v>
      </c>
      <c r="F436" s="115">
        <f t="shared" si="2"/>
        <v>0</v>
      </c>
      <c r="G436" s="115">
        <f t="shared" si="6"/>
        <v>4328.050471</v>
      </c>
    </row>
    <row r="437">
      <c r="A437" s="106"/>
      <c r="B437" s="112">
        <f t="shared" si="7"/>
        <v>0</v>
      </c>
      <c r="C437" s="116">
        <f t="shared" si="4"/>
        <v>0</v>
      </c>
      <c r="D437" s="116">
        <f t="shared" si="8"/>
        <v>0</v>
      </c>
      <c r="E437" s="116">
        <f t="shared" si="5"/>
        <v>0</v>
      </c>
      <c r="F437" s="115">
        <f t="shared" si="2"/>
        <v>0</v>
      </c>
      <c r="G437" s="115">
        <f t="shared" si="6"/>
        <v>4328.050471</v>
      </c>
    </row>
    <row r="438">
      <c r="A438" s="106"/>
      <c r="B438" s="112">
        <f t="shared" si="7"/>
        <v>0</v>
      </c>
      <c r="C438" s="116">
        <f t="shared" si="4"/>
        <v>0</v>
      </c>
      <c r="D438" s="116">
        <f t="shared" si="8"/>
        <v>0</v>
      </c>
      <c r="E438" s="116">
        <f t="shared" si="5"/>
        <v>0</v>
      </c>
      <c r="F438" s="115">
        <f t="shared" si="2"/>
        <v>0</v>
      </c>
      <c r="G438" s="115">
        <f t="shared" si="6"/>
        <v>4328.050471</v>
      </c>
    </row>
    <row r="439">
      <c r="A439" s="106"/>
      <c r="B439" s="112">
        <f t="shared" si="7"/>
        <v>0</v>
      </c>
      <c r="C439" s="116">
        <f t="shared" si="4"/>
        <v>0</v>
      </c>
      <c r="D439" s="116">
        <f t="shared" si="8"/>
        <v>0</v>
      </c>
      <c r="E439" s="116">
        <f t="shared" si="5"/>
        <v>0</v>
      </c>
      <c r="F439" s="115">
        <f t="shared" si="2"/>
        <v>0</v>
      </c>
      <c r="G439" s="115">
        <f t="shared" si="6"/>
        <v>4328.050471</v>
      </c>
    </row>
    <row r="440">
      <c r="A440" s="106"/>
      <c r="B440" s="112">
        <f t="shared" si="7"/>
        <v>0</v>
      </c>
      <c r="C440" s="116">
        <f t="shared" si="4"/>
        <v>0</v>
      </c>
      <c r="D440" s="116">
        <f t="shared" si="8"/>
        <v>0</v>
      </c>
      <c r="E440" s="116">
        <f t="shared" si="5"/>
        <v>0</v>
      </c>
      <c r="F440" s="115">
        <f t="shared" si="2"/>
        <v>0</v>
      </c>
      <c r="G440" s="115">
        <f t="shared" si="6"/>
        <v>4328.050471</v>
      </c>
    </row>
    <row r="441">
      <c r="A441" s="106"/>
      <c r="B441" s="112">
        <f t="shared" si="7"/>
        <v>0</v>
      </c>
      <c r="C441" s="116">
        <f t="shared" si="4"/>
        <v>0</v>
      </c>
      <c r="D441" s="116">
        <f t="shared" si="8"/>
        <v>0</v>
      </c>
      <c r="E441" s="116">
        <f t="shared" si="5"/>
        <v>0</v>
      </c>
      <c r="F441" s="115">
        <f t="shared" si="2"/>
        <v>0</v>
      </c>
      <c r="G441" s="115">
        <f t="shared" si="6"/>
        <v>4328.050471</v>
      </c>
    </row>
    <row r="442">
      <c r="A442" s="106"/>
      <c r="B442" s="112">
        <f t="shared" si="7"/>
        <v>0</v>
      </c>
      <c r="C442" s="116">
        <f t="shared" si="4"/>
        <v>0</v>
      </c>
      <c r="D442" s="116">
        <f t="shared" si="8"/>
        <v>0</v>
      </c>
      <c r="E442" s="116">
        <f t="shared" si="5"/>
        <v>0</v>
      </c>
      <c r="F442" s="115">
        <f t="shared" si="2"/>
        <v>0</v>
      </c>
      <c r="G442" s="115">
        <f t="shared" si="6"/>
        <v>4328.050471</v>
      </c>
    </row>
    <row r="443">
      <c r="A443" s="106"/>
      <c r="B443" s="112">
        <f t="shared" si="7"/>
        <v>0</v>
      </c>
      <c r="C443" s="116">
        <f t="shared" si="4"/>
        <v>0</v>
      </c>
      <c r="D443" s="116">
        <f t="shared" si="8"/>
        <v>0</v>
      </c>
      <c r="E443" s="116">
        <f t="shared" si="5"/>
        <v>0</v>
      </c>
      <c r="F443" s="115">
        <f t="shared" si="2"/>
        <v>0</v>
      </c>
      <c r="G443" s="115">
        <f t="shared" si="6"/>
        <v>4328.050471</v>
      </c>
    </row>
    <row r="444">
      <c r="A444" s="106"/>
      <c r="B444" s="112">
        <f t="shared" si="7"/>
        <v>0</v>
      </c>
      <c r="C444" s="116">
        <f t="shared" si="4"/>
        <v>0</v>
      </c>
      <c r="D444" s="116">
        <f t="shared" si="8"/>
        <v>0</v>
      </c>
      <c r="E444" s="116">
        <f t="shared" si="5"/>
        <v>0</v>
      </c>
      <c r="F444" s="115">
        <f t="shared" si="2"/>
        <v>0</v>
      </c>
      <c r="G444" s="115">
        <f t="shared" si="6"/>
        <v>4328.050471</v>
      </c>
    </row>
    <row r="445">
      <c r="A445" s="106"/>
      <c r="B445" s="112">
        <f t="shared" si="7"/>
        <v>0</v>
      </c>
      <c r="C445" s="116">
        <f t="shared" si="4"/>
        <v>0</v>
      </c>
      <c r="D445" s="116">
        <f t="shared" si="8"/>
        <v>0</v>
      </c>
      <c r="E445" s="116">
        <f t="shared" si="5"/>
        <v>0</v>
      </c>
      <c r="F445" s="115">
        <f t="shared" si="2"/>
        <v>0</v>
      </c>
      <c r="G445" s="115">
        <f t="shared" si="6"/>
        <v>4328.050471</v>
      </c>
    </row>
    <row r="446">
      <c r="A446" s="106"/>
      <c r="B446" s="112">
        <f t="shared" si="7"/>
        <v>0</v>
      </c>
      <c r="C446" s="116">
        <f t="shared" si="4"/>
        <v>0</v>
      </c>
      <c r="D446" s="116">
        <f t="shared" si="8"/>
        <v>0</v>
      </c>
      <c r="E446" s="116">
        <f t="shared" si="5"/>
        <v>0</v>
      </c>
      <c r="F446" s="115">
        <f t="shared" si="2"/>
        <v>0</v>
      </c>
      <c r="G446" s="115">
        <f t="shared" si="6"/>
        <v>4328.050471</v>
      </c>
    </row>
    <row r="447">
      <c r="A447" s="106"/>
      <c r="B447" s="112">
        <f t="shared" si="7"/>
        <v>0</v>
      </c>
      <c r="C447" s="116">
        <f t="shared" si="4"/>
        <v>0</v>
      </c>
      <c r="D447" s="116">
        <f t="shared" si="8"/>
        <v>0</v>
      </c>
      <c r="E447" s="116">
        <f t="shared" si="5"/>
        <v>0</v>
      </c>
      <c r="F447" s="115">
        <f t="shared" si="2"/>
        <v>0</v>
      </c>
      <c r="G447" s="115">
        <f t="shared" si="6"/>
        <v>4328.050471</v>
      </c>
    </row>
    <row r="448">
      <c r="A448" s="106"/>
      <c r="B448" s="112">
        <f t="shared" si="7"/>
        <v>0</v>
      </c>
      <c r="C448" s="116">
        <f t="shared" si="4"/>
        <v>0</v>
      </c>
      <c r="D448" s="116">
        <f t="shared" si="8"/>
        <v>0</v>
      </c>
      <c r="E448" s="116">
        <f t="shared" si="5"/>
        <v>0</v>
      </c>
      <c r="F448" s="115">
        <f t="shared" si="2"/>
        <v>0</v>
      </c>
      <c r="G448" s="115">
        <f t="shared" si="6"/>
        <v>4328.050471</v>
      </c>
    </row>
    <row r="449">
      <c r="A449" s="106"/>
      <c r="B449" s="112">
        <f t="shared" si="7"/>
        <v>0</v>
      </c>
      <c r="C449" s="116">
        <f t="shared" si="4"/>
        <v>0</v>
      </c>
      <c r="D449" s="116">
        <f t="shared" si="8"/>
        <v>0</v>
      </c>
      <c r="E449" s="116">
        <f t="shared" si="5"/>
        <v>0</v>
      </c>
      <c r="F449" s="115">
        <f t="shared" si="2"/>
        <v>0</v>
      </c>
      <c r="G449" s="115">
        <f t="shared" si="6"/>
        <v>4328.050471</v>
      </c>
    </row>
    <row r="450">
      <c r="A450" s="106"/>
      <c r="B450" s="112">
        <f t="shared" si="7"/>
        <v>0</v>
      </c>
      <c r="C450" s="116">
        <f t="shared" si="4"/>
        <v>0</v>
      </c>
      <c r="D450" s="116">
        <f t="shared" si="8"/>
        <v>0</v>
      </c>
      <c r="E450" s="116">
        <f t="shared" si="5"/>
        <v>0</v>
      </c>
      <c r="F450" s="115">
        <f t="shared" si="2"/>
        <v>0</v>
      </c>
      <c r="G450" s="115">
        <f t="shared" si="6"/>
        <v>4328.050471</v>
      </c>
    </row>
    <row r="451">
      <c r="A451" s="106"/>
      <c r="B451" s="112">
        <f t="shared" si="7"/>
        <v>0</v>
      </c>
      <c r="C451" s="116">
        <f t="shared" si="4"/>
        <v>0</v>
      </c>
      <c r="D451" s="116">
        <f t="shared" si="8"/>
        <v>0</v>
      </c>
      <c r="E451" s="116">
        <f t="shared" si="5"/>
        <v>0</v>
      </c>
      <c r="F451" s="115">
        <f t="shared" si="2"/>
        <v>0</v>
      </c>
      <c r="G451" s="115">
        <f t="shared" si="6"/>
        <v>4328.050471</v>
      </c>
    </row>
    <row r="452">
      <c r="A452" s="106"/>
      <c r="B452" s="112">
        <f t="shared" si="7"/>
        <v>0</v>
      </c>
      <c r="C452" s="116">
        <f t="shared" si="4"/>
        <v>0</v>
      </c>
      <c r="D452" s="116">
        <f t="shared" si="8"/>
        <v>0</v>
      </c>
      <c r="E452" s="116">
        <f t="shared" si="5"/>
        <v>0</v>
      </c>
      <c r="F452" s="115">
        <f t="shared" si="2"/>
        <v>0</v>
      </c>
      <c r="G452" s="115">
        <f t="shared" si="6"/>
        <v>4328.050471</v>
      </c>
    </row>
    <row r="453">
      <c r="A453" s="106"/>
      <c r="B453" s="112">
        <f t="shared" si="7"/>
        <v>0</v>
      </c>
      <c r="C453" s="116">
        <f t="shared" si="4"/>
        <v>0</v>
      </c>
      <c r="D453" s="116">
        <f t="shared" si="8"/>
        <v>0</v>
      </c>
      <c r="E453" s="116">
        <f t="shared" si="5"/>
        <v>0</v>
      </c>
      <c r="F453" s="115">
        <f t="shared" si="2"/>
        <v>0</v>
      </c>
      <c r="G453" s="115">
        <f t="shared" si="6"/>
        <v>4328.050471</v>
      </c>
    </row>
    <row r="454">
      <c r="A454" s="106"/>
      <c r="B454" s="112">
        <f t="shared" si="7"/>
        <v>0</v>
      </c>
      <c r="C454" s="116">
        <f t="shared" si="4"/>
        <v>0</v>
      </c>
      <c r="D454" s="116">
        <f t="shared" si="8"/>
        <v>0</v>
      </c>
      <c r="E454" s="116">
        <f t="shared" si="5"/>
        <v>0</v>
      </c>
      <c r="F454" s="115">
        <f t="shared" si="2"/>
        <v>0</v>
      </c>
      <c r="G454" s="115">
        <f t="shared" si="6"/>
        <v>4328.050471</v>
      </c>
    </row>
    <row r="455">
      <c r="A455" s="106"/>
      <c r="B455" s="112">
        <f t="shared" si="7"/>
        <v>0</v>
      </c>
      <c r="C455" s="116">
        <f t="shared" si="4"/>
        <v>0</v>
      </c>
      <c r="D455" s="116">
        <f t="shared" si="8"/>
        <v>0</v>
      </c>
      <c r="E455" s="116">
        <f t="shared" si="5"/>
        <v>0</v>
      </c>
      <c r="F455" s="115">
        <f t="shared" si="2"/>
        <v>0</v>
      </c>
      <c r="G455" s="115">
        <f t="shared" si="6"/>
        <v>4328.050471</v>
      </c>
    </row>
    <row r="456">
      <c r="A456" s="106"/>
      <c r="B456" s="112">
        <f t="shared" si="7"/>
        <v>0</v>
      </c>
      <c r="C456" s="116">
        <f t="shared" si="4"/>
        <v>0</v>
      </c>
      <c r="D456" s="116">
        <f t="shared" si="8"/>
        <v>0</v>
      </c>
      <c r="E456" s="116">
        <f t="shared" si="5"/>
        <v>0</v>
      </c>
      <c r="F456" s="115">
        <f t="shared" si="2"/>
        <v>0</v>
      </c>
      <c r="G456" s="115">
        <f t="shared" si="6"/>
        <v>4328.050471</v>
      </c>
    </row>
    <row r="457">
      <c r="A457" s="106"/>
      <c r="B457" s="112">
        <f t="shared" si="7"/>
        <v>0</v>
      </c>
      <c r="C457" s="116">
        <f t="shared" si="4"/>
        <v>0</v>
      </c>
      <c r="D457" s="116">
        <f t="shared" si="8"/>
        <v>0</v>
      </c>
      <c r="E457" s="116">
        <f t="shared" si="5"/>
        <v>0</v>
      </c>
      <c r="F457" s="115">
        <f t="shared" si="2"/>
        <v>0</v>
      </c>
      <c r="G457" s="115">
        <f t="shared" si="6"/>
        <v>4328.050471</v>
      </c>
    </row>
    <row r="458">
      <c r="A458" s="106"/>
      <c r="B458" s="112">
        <f t="shared" si="7"/>
        <v>0</v>
      </c>
      <c r="C458" s="116">
        <f t="shared" si="4"/>
        <v>0</v>
      </c>
      <c r="D458" s="116">
        <f t="shared" si="8"/>
        <v>0</v>
      </c>
      <c r="E458" s="116">
        <f t="shared" si="5"/>
        <v>0</v>
      </c>
      <c r="F458" s="115">
        <f t="shared" si="2"/>
        <v>0</v>
      </c>
      <c r="G458" s="115">
        <f t="shared" si="6"/>
        <v>4328.050471</v>
      </c>
    </row>
    <row r="459">
      <c r="A459" s="106"/>
      <c r="B459" s="112">
        <f t="shared" si="7"/>
        <v>0</v>
      </c>
      <c r="C459" s="116">
        <f t="shared" si="4"/>
        <v>0</v>
      </c>
      <c r="D459" s="116">
        <f t="shared" si="8"/>
        <v>0</v>
      </c>
      <c r="E459" s="116">
        <f t="shared" si="5"/>
        <v>0</v>
      </c>
      <c r="F459" s="115">
        <f t="shared" si="2"/>
        <v>0</v>
      </c>
      <c r="G459" s="115">
        <f t="shared" si="6"/>
        <v>4328.050471</v>
      </c>
    </row>
    <row r="460">
      <c r="A460" s="106"/>
      <c r="B460" s="112">
        <f t="shared" si="7"/>
        <v>0</v>
      </c>
      <c r="C460" s="116">
        <f t="shared" si="4"/>
        <v>0</v>
      </c>
      <c r="D460" s="116">
        <f t="shared" si="8"/>
        <v>0</v>
      </c>
      <c r="E460" s="116">
        <f t="shared" si="5"/>
        <v>0</v>
      </c>
      <c r="F460" s="115">
        <f t="shared" si="2"/>
        <v>0</v>
      </c>
      <c r="G460" s="115">
        <f t="shared" si="6"/>
        <v>4328.050471</v>
      </c>
    </row>
    <row r="461">
      <c r="A461" s="106"/>
      <c r="B461" s="112">
        <f t="shared" si="7"/>
        <v>0</v>
      </c>
      <c r="C461" s="116">
        <f t="shared" si="4"/>
        <v>0</v>
      </c>
      <c r="D461" s="116">
        <f t="shared" si="8"/>
        <v>0</v>
      </c>
      <c r="E461" s="116">
        <f t="shared" si="5"/>
        <v>0</v>
      </c>
      <c r="F461" s="115">
        <f t="shared" si="2"/>
        <v>0</v>
      </c>
      <c r="G461" s="115">
        <f t="shared" si="6"/>
        <v>4328.050471</v>
      </c>
    </row>
    <row r="462">
      <c r="A462" s="106"/>
      <c r="B462" s="112">
        <f t="shared" si="7"/>
        <v>0</v>
      </c>
      <c r="C462" s="116">
        <f t="shared" si="4"/>
        <v>0</v>
      </c>
      <c r="D462" s="116">
        <f t="shared" si="8"/>
        <v>0</v>
      </c>
      <c r="E462" s="116">
        <f t="shared" si="5"/>
        <v>0</v>
      </c>
      <c r="F462" s="115">
        <f t="shared" si="2"/>
        <v>0</v>
      </c>
      <c r="G462" s="115">
        <f t="shared" si="6"/>
        <v>4328.050471</v>
      </c>
    </row>
    <row r="463">
      <c r="A463" s="106"/>
      <c r="B463" s="112">
        <f t="shared" si="7"/>
        <v>0</v>
      </c>
      <c r="C463" s="116">
        <f t="shared" si="4"/>
        <v>0</v>
      </c>
      <c r="D463" s="116">
        <f t="shared" si="8"/>
        <v>0</v>
      </c>
      <c r="E463" s="116">
        <f t="shared" si="5"/>
        <v>0</v>
      </c>
      <c r="F463" s="115">
        <f t="shared" si="2"/>
        <v>0</v>
      </c>
      <c r="G463" s="115">
        <f t="shared" si="6"/>
        <v>4328.050471</v>
      </c>
    </row>
    <row r="464">
      <c r="A464" s="106"/>
      <c r="B464" s="112">
        <f t="shared" si="7"/>
        <v>0</v>
      </c>
      <c r="C464" s="116">
        <f t="shared" si="4"/>
        <v>0</v>
      </c>
      <c r="D464" s="116">
        <f t="shared" si="8"/>
        <v>0</v>
      </c>
      <c r="E464" s="116">
        <f t="shared" si="5"/>
        <v>0</v>
      </c>
      <c r="F464" s="115">
        <f t="shared" si="2"/>
        <v>0</v>
      </c>
      <c r="G464" s="115">
        <f t="shared" si="6"/>
        <v>4328.050471</v>
      </c>
    </row>
    <row r="465">
      <c r="A465" s="106"/>
      <c r="B465" s="112">
        <f t="shared" si="7"/>
        <v>0</v>
      </c>
      <c r="C465" s="116">
        <f t="shared" si="4"/>
        <v>0</v>
      </c>
      <c r="D465" s="116">
        <f t="shared" si="8"/>
        <v>0</v>
      </c>
      <c r="E465" s="116">
        <f t="shared" si="5"/>
        <v>0</v>
      </c>
      <c r="F465" s="115">
        <f t="shared" si="2"/>
        <v>0</v>
      </c>
      <c r="G465" s="115">
        <f t="shared" si="6"/>
        <v>4328.050471</v>
      </c>
    </row>
    <row r="466">
      <c r="A466" s="106"/>
      <c r="B466" s="112">
        <f t="shared" si="7"/>
        <v>0</v>
      </c>
      <c r="C466" s="116">
        <f t="shared" si="4"/>
        <v>0</v>
      </c>
      <c r="D466" s="116">
        <f t="shared" si="8"/>
        <v>0</v>
      </c>
      <c r="E466" s="116">
        <f t="shared" si="5"/>
        <v>0</v>
      </c>
      <c r="F466" s="115">
        <f t="shared" si="2"/>
        <v>0</v>
      </c>
      <c r="G466" s="115">
        <f t="shared" si="6"/>
        <v>4328.050471</v>
      </c>
    </row>
    <row r="467">
      <c r="A467" s="106"/>
      <c r="B467" s="112">
        <f t="shared" si="7"/>
        <v>0</v>
      </c>
      <c r="C467" s="116">
        <f t="shared" si="4"/>
        <v>0</v>
      </c>
      <c r="D467" s="116">
        <f t="shared" si="8"/>
        <v>0</v>
      </c>
      <c r="E467" s="116">
        <f t="shared" si="5"/>
        <v>0</v>
      </c>
      <c r="F467" s="115">
        <f t="shared" si="2"/>
        <v>0</v>
      </c>
      <c r="G467" s="115">
        <f t="shared" si="6"/>
        <v>4328.050471</v>
      </c>
    </row>
    <row r="468">
      <c r="A468" s="106"/>
      <c r="B468" s="112">
        <f t="shared" si="7"/>
        <v>0</v>
      </c>
      <c r="C468" s="116">
        <f t="shared" si="4"/>
        <v>0</v>
      </c>
      <c r="D468" s="116">
        <f t="shared" si="8"/>
        <v>0</v>
      </c>
      <c r="E468" s="116">
        <f t="shared" si="5"/>
        <v>0</v>
      </c>
      <c r="F468" s="115">
        <f t="shared" si="2"/>
        <v>0</v>
      </c>
      <c r="G468" s="115">
        <f t="shared" si="6"/>
        <v>4328.050471</v>
      </c>
    </row>
    <row r="469">
      <c r="A469" s="106"/>
      <c r="B469" s="112">
        <f t="shared" si="7"/>
        <v>0</v>
      </c>
      <c r="C469" s="116">
        <f t="shared" si="4"/>
        <v>0</v>
      </c>
      <c r="D469" s="116">
        <f t="shared" si="8"/>
        <v>0</v>
      </c>
      <c r="E469" s="116">
        <f t="shared" si="5"/>
        <v>0</v>
      </c>
      <c r="F469" s="115">
        <f t="shared" si="2"/>
        <v>0</v>
      </c>
      <c r="G469" s="115">
        <f t="shared" si="6"/>
        <v>4328.050471</v>
      </c>
    </row>
    <row r="470">
      <c r="A470" s="106"/>
      <c r="B470" s="112">
        <f t="shared" si="7"/>
        <v>0</v>
      </c>
      <c r="C470" s="116">
        <f t="shared" si="4"/>
        <v>0</v>
      </c>
      <c r="D470" s="116">
        <f t="shared" si="8"/>
        <v>0</v>
      </c>
      <c r="E470" s="116">
        <f t="shared" si="5"/>
        <v>0</v>
      </c>
      <c r="F470" s="115">
        <f t="shared" si="2"/>
        <v>0</v>
      </c>
      <c r="G470" s="115">
        <f t="shared" si="6"/>
        <v>4328.050471</v>
      </c>
    </row>
    <row r="471">
      <c r="A471" s="106"/>
      <c r="B471" s="112">
        <f t="shared" si="7"/>
        <v>0</v>
      </c>
      <c r="C471" s="116">
        <f t="shared" si="4"/>
        <v>0</v>
      </c>
      <c r="D471" s="116">
        <f t="shared" si="8"/>
        <v>0</v>
      </c>
      <c r="E471" s="116">
        <f t="shared" si="5"/>
        <v>0</v>
      </c>
      <c r="F471" s="115">
        <f t="shared" si="2"/>
        <v>0</v>
      </c>
      <c r="G471" s="115">
        <f t="shared" si="6"/>
        <v>4328.050471</v>
      </c>
    </row>
    <row r="472">
      <c r="A472" s="106"/>
      <c r="B472" s="112">
        <f t="shared" si="7"/>
        <v>0</v>
      </c>
      <c r="C472" s="116">
        <f t="shared" si="4"/>
        <v>0</v>
      </c>
      <c r="D472" s="116">
        <f t="shared" si="8"/>
        <v>0</v>
      </c>
      <c r="E472" s="116">
        <f t="shared" si="5"/>
        <v>0</v>
      </c>
      <c r="F472" s="115">
        <f t="shared" si="2"/>
        <v>0</v>
      </c>
      <c r="G472" s="115">
        <f t="shared" si="6"/>
        <v>4328.050471</v>
      </c>
    </row>
    <row r="473">
      <c r="A473" s="106"/>
      <c r="B473" s="112">
        <f t="shared" si="7"/>
        <v>0</v>
      </c>
      <c r="C473" s="116">
        <f t="shared" si="4"/>
        <v>0</v>
      </c>
      <c r="D473" s="116">
        <f t="shared" si="8"/>
        <v>0</v>
      </c>
      <c r="E473" s="116">
        <f t="shared" si="5"/>
        <v>0</v>
      </c>
      <c r="F473" s="115">
        <f t="shared" si="2"/>
        <v>0</v>
      </c>
      <c r="G473" s="115">
        <f t="shared" si="6"/>
        <v>4328.050471</v>
      </c>
    </row>
    <row r="474">
      <c r="A474" s="106"/>
      <c r="B474" s="112">
        <f t="shared" si="7"/>
        <v>0</v>
      </c>
      <c r="C474" s="116">
        <f t="shared" si="4"/>
        <v>0</v>
      </c>
      <c r="D474" s="116">
        <f t="shared" si="8"/>
        <v>0</v>
      </c>
      <c r="E474" s="116">
        <f t="shared" si="5"/>
        <v>0</v>
      </c>
      <c r="F474" s="115">
        <f t="shared" si="2"/>
        <v>0</v>
      </c>
      <c r="G474" s="115">
        <f t="shared" si="6"/>
        <v>4328.050471</v>
      </c>
    </row>
    <row r="475">
      <c r="A475" s="106"/>
      <c r="B475" s="112">
        <f t="shared" si="7"/>
        <v>0</v>
      </c>
      <c r="C475" s="116">
        <f t="shared" si="4"/>
        <v>0</v>
      </c>
      <c r="D475" s="116">
        <f t="shared" si="8"/>
        <v>0</v>
      </c>
      <c r="E475" s="116">
        <f t="shared" si="5"/>
        <v>0</v>
      </c>
      <c r="F475" s="115">
        <f t="shared" si="2"/>
        <v>0</v>
      </c>
      <c r="G475" s="115">
        <f t="shared" si="6"/>
        <v>4328.050471</v>
      </c>
    </row>
    <row r="476">
      <c r="A476" s="106"/>
      <c r="B476" s="112">
        <f t="shared" si="7"/>
        <v>0</v>
      </c>
      <c r="C476" s="116">
        <f t="shared" si="4"/>
        <v>0</v>
      </c>
      <c r="D476" s="116">
        <f t="shared" si="8"/>
        <v>0</v>
      </c>
      <c r="E476" s="116">
        <f t="shared" si="5"/>
        <v>0</v>
      </c>
      <c r="F476" s="115">
        <f t="shared" si="2"/>
        <v>0</v>
      </c>
      <c r="G476" s="115">
        <f t="shared" si="6"/>
        <v>4328.050471</v>
      </c>
    </row>
    <row r="477">
      <c r="A477" s="106"/>
      <c r="B477" s="112">
        <f t="shared" si="7"/>
        <v>0</v>
      </c>
      <c r="C477" s="116">
        <f t="shared" si="4"/>
        <v>0</v>
      </c>
      <c r="D477" s="116">
        <f t="shared" si="8"/>
        <v>0</v>
      </c>
      <c r="E477" s="116">
        <f t="shared" si="5"/>
        <v>0</v>
      </c>
      <c r="F477" s="115">
        <f t="shared" si="2"/>
        <v>0</v>
      </c>
      <c r="G477" s="115">
        <f t="shared" si="6"/>
        <v>4328.050471</v>
      </c>
    </row>
    <row r="478">
      <c r="A478" s="106"/>
      <c r="B478" s="112">
        <f t="shared" si="7"/>
        <v>0</v>
      </c>
      <c r="C478" s="116">
        <f t="shared" si="4"/>
        <v>0</v>
      </c>
      <c r="D478" s="116">
        <f t="shared" si="8"/>
        <v>0</v>
      </c>
      <c r="E478" s="116">
        <f t="shared" si="5"/>
        <v>0</v>
      </c>
      <c r="F478" s="115">
        <f t="shared" si="2"/>
        <v>0</v>
      </c>
      <c r="G478" s="115">
        <f t="shared" si="6"/>
        <v>4328.050471</v>
      </c>
    </row>
    <row r="479">
      <c r="A479" s="106"/>
      <c r="B479" s="112">
        <f t="shared" si="7"/>
        <v>0</v>
      </c>
      <c r="C479" s="116">
        <f t="shared" si="4"/>
        <v>0</v>
      </c>
      <c r="D479" s="116">
        <f t="shared" si="8"/>
        <v>0</v>
      </c>
      <c r="E479" s="116">
        <f t="shared" si="5"/>
        <v>0</v>
      </c>
      <c r="F479" s="115">
        <f t="shared" si="2"/>
        <v>0</v>
      </c>
      <c r="G479" s="115">
        <f t="shared" si="6"/>
        <v>4328.050471</v>
      </c>
    </row>
    <row r="480">
      <c r="A480" s="106"/>
      <c r="B480" s="112">
        <f t="shared" si="7"/>
        <v>0</v>
      </c>
      <c r="C480" s="116">
        <f t="shared" si="4"/>
        <v>0</v>
      </c>
      <c r="D480" s="116">
        <f t="shared" si="8"/>
        <v>0</v>
      </c>
      <c r="E480" s="116">
        <f t="shared" si="5"/>
        <v>0</v>
      </c>
      <c r="F480" s="115">
        <f t="shared" si="2"/>
        <v>0</v>
      </c>
      <c r="G480" s="115">
        <f t="shared" si="6"/>
        <v>4328.050471</v>
      </c>
    </row>
    <row r="481">
      <c r="A481" s="106"/>
      <c r="B481" s="112">
        <f t="shared" si="7"/>
        <v>0</v>
      </c>
      <c r="C481" s="116">
        <f t="shared" si="4"/>
        <v>0</v>
      </c>
      <c r="D481" s="116">
        <f t="shared" si="8"/>
        <v>0</v>
      </c>
      <c r="E481" s="116">
        <f t="shared" si="5"/>
        <v>0</v>
      </c>
      <c r="F481" s="115">
        <f t="shared" si="2"/>
        <v>0</v>
      </c>
      <c r="G481" s="115">
        <f t="shared" si="6"/>
        <v>4328.050471</v>
      </c>
    </row>
    <row r="482">
      <c r="A482" s="106"/>
      <c r="B482" s="112">
        <f t="shared" si="7"/>
        <v>0</v>
      </c>
      <c r="C482" s="116">
        <f t="shared" si="4"/>
        <v>0</v>
      </c>
      <c r="D482" s="116">
        <f t="shared" si="8"/>
        <v>0</v>
      </c>
      <c r="E482" s="116">
        <f t="shared" si="5"/>
        <v>0</v>
      </c>
      <c r="F482" s="115">
        <f t="shared" si="2"/>
        <v>0</v>
      </c>
      <c r="G482" s="115">
        <f t="shared" si="6"/>
        <v>4328.050471</v>
      </c>
    </row>
    <row r="483">
      <c r="A483" s="106"/>
      <c r="B483" s="112">
        <f t="shared" si="7"/>
        <v>0</v>
      </c>
      <c r="C483" s="116">
        <f t="shared" si="4"/>
        <v>0</v>
      </c>
      <c r="D483" s="116">
        <f t="shared" si="8"/>
        <v>0</v>
      </c>
      <c r="E483" s="116">
        <f t="shared" si="5"/>
        <v>0</v>
      </c>
      <c r="F483" s="115">
        <f t="shared" si="2"/>
        <v>0</v>
      </c>
      <c r="G483" s="115">
        <f t="shared" si="6"/>
        <v>4328.050471</v>
      </c>
    </row>
    <row r="484">
      <c r="A484" s="106"/>
      <c r="B484" s="112">
        <f t="shared" si="7"/>
        <v>0</v>
      </c>
      <c r="C484" s="116">
        <f t="shared" si="4"/>
        <v>0</v>
      </c>
      <c r="D484" s="116">
        <f t="shared" si="8"/>
        <v>0</v>
      </c>
      <c r="E484" s="116">
        <f t="shared" si="5"/>
        <v>0</v>
      </c>
      <c r="F484" s="115">
        <f t="shared" si="2"/>
        <v>0</v>
      </c>
      <c r="G484" s="115">
        <f t="shared" si="6"/>
        <v>4328.050471</v>
      </c>
    </row>
    <row r="485">
      <c r="A485" s="106"/>
      <c r="B485" s="112">
        <f t="shared" si="7"/>
        <v>0</v>
      </c>
      <c r="C485" s="116">
        <f t="shared" si="4"/>
        <v>0</v>
      </c>
      <c r="D485" s="116">
        <f t="shared" si="8"/>
        <v>0</v>
      </c>
      <c r="E485" s="116">
        <f t="shared" si="5"/>
        <v>0</v>
      </c>
      <c r="F485" s="115">
        <f t="shared" si="2"/>
        <v>0</v>
      </c>
      <c r="G485" s="115">
        <f t="shared" si="6"/>
        <v>4328.050471</v>
      </c>
    </row>
    <row r="486">
      <c r="A486" s="106"/>
      <c r="B486" s="112">
        <f t="shared" si="7"/>
        <v>0</v>
      </c>
      <c r="C486" s="116">
        <f t="shared" si="4"/>
        <v>0</v>
      </c>
      <c r="D486" s="116">
        <f t="shared" si="8"/>
        <v>0</v>
      </c>
      <c r="E486" s="116">
        <f t="shared" si="5"/>
        <v>0</v>
      </c>
      <c r="F486" s="115">
        <f t="shared" si="2"/>
        <v>0</v>
      </c>
      <c r="G486" s="115">
        <f t="shared" si="6"/>
        <v>4328.050471</v>
      </c>
    </row>
    <row r="487">
      <c r="A487" s="106"/>
      <c r="B487" s="112">
        <f t="shared" si="7"/>
        <v>0</v>
      </c>
      <c r="C487" s="116">
        <f t="shared" si="4"/>
        <v>0</v>
      </c>
      <c r="D487" s="116">
        <f t="shared" si="8"/>
        <v>0</v>
      </c>
      <c r="E487" s="116">
        <f t="shared" si="5"/>
        <v>0</v>
      </c>
      <c r="F487" s="115">
        <f t="shared" si="2"/>
        <v>0</v>
      </c>
      <c r="G487" s="115">
        <f t="shared" si="6"/>
        <v>4328.050471</v>
      </c>
    </row>
    <row r="488">
      <c r="A488" s="106"/>
      <c r="B488" s="112">
        <f t="shared" si="7"/>
        <v>0</v>
      </c>
      <c r="C488" s="116">
        <f t="shared" si="4"/>
        <v>0</v>
      </c>
      <c r="D488" s="116">
        <f t="shared" si="8"/>
        <v>0</v>
      </c>
      <c r="E488" s="116">
        <f t="shared" si="5"/>
        <v>0</v>
      </c>
      <c r="F488" s="115">
        <f t="shared" si="2"/>
        <v>0</v>
      </c>
      <c r="G488" s="115">
        <f t="shared" si="6"/>
        <v>4328.050471</v>
      </c>
    </row>
    <row r="489">
      <c r="A489" s="106"/>
      <c r="B489" s="112">
        <f t="shared" si="7"/>
        <v>0</v>
      </c>
      <c r="C489" s="116">
        <f t="shared" si="4"/>
        <v>0</v>
      </c>
      <c r="D489" s="116">
        <f t="shared" si="8"/>
        <v>0</v>
      </c>
      <c r="E489" s="116">
        <f t="shared" si="5"/>
        <v>0</v>
      </c>
      <c r="F489" s="115">
        <f t="shared" si="2"/>
        <v>0</v>
      </c>
      <c r="G489" s="115">
        <f t="shared" si="6"/>
        <v>4328.050471</v>
      </c>
    </row>
    <row r="490">
      <c r="A490" s="106"/>
      <c r="B490" s="112">
        <f t="shared" si="7"/>
        <v>0</v>
      </c>
      <c r="C490" s="116">
        <f t="shared" si="4"/>
        <v>0</v>
      </c>
      <c r="D490" s="116">
        <f t="shared" si="8"/>
        <v>0</v>
      </c>
      <c r="E490" s="116">
        <f t="shared" si="5"/>
        <v>0</v>
      </c>
      <c r="F490" s="115">
        <f t="shared" si="2"/>
        <v>0</v>
      </c>
      <c r="G490" s="115">
        <f t="shared" si="6"/>
        <v>4328.050471</v>
      </c>
    </row>
    <row r="491">
      <c r="A491" s="106"/>
      <c r="B491" s="112">
        <f t="shared" si="7"/>
        <v>0</v>
      </c>
      <c r="C491" s="116">
        <f t="shared" si="4"/>
        <v>0</v>
      </c>
      <c r="D491" s="116">
        <f t="shared" si="8"/>
        <v>0</v>
      </c>
      <c r="E491" s="116">
        <f t="shared" si="5"/>
        <v>0</v>
      </c>
      <c r="F491" s="115">
        <f t="shared" si="2"/>
        <v>0</v>
      </c>
      <c r="G491" s="115">
        <f t="shared" si="6"/>
        <v>4328.050471</v>
      </c>
    </row>
    <row r="492">
      <c r="A492" s="106"/>
      <c r="B492" s="112">
        <f t="shared" si="7"/>
        <v>0</v>
      </c>
      <c r="C492" s="116">
        <f t="shared" si="4"/>
        <v>0</v>
      </c>
      <c r="D492" s="116">
        <f t="shared" si="8"/>
        <v>0</v>
      </c>
      <c r="E492" s="116">
        <f t="shared" si="5"/>
        <v>0</v>
      </c>
      <c r="F492" s="115">
        <f t="shared" si="2"/>
        <v>0</v>
      </c>
      <c r="G492" s="115">
        <f t="shared" si="6"/>
        <v>4328.050471</v>
      </c>
    </row>
    <row r="493">
      <c r="A493" s="106"/>
      <c r="B493" s="112">
        <f t="shared" si="7"/>
        <v>0</v>
      </c>
      <c r="C493" s="116">
        <f t="shared" si="4"/>
        <v>0</v>
      </c>
      <c r="D493" s="116">
        <f t="shared" si="8"/>
        <v>0</v>
      </c>
      <c r="E493" s="116">
        <f t="shared" si="5"/>
        <v>0</v>
      </c>
      <c r="F493" s="115">
        <f t="shared" si="2"/>
        <v>0</v>
      </c>
      <c r="G493" s="115">
        <f t="shared" si="6"/>
        <v>4328.050471</v>
      </c>
    </row>
    <row r="494">
      <c r="A494" s="106"/>
      <c r="B494" s="112">
        <f t="shared" si="7"/>
        <v>0</v>
      </c>
      <c r="C494" s="116">
        <f t="shared" si="4"/>
        <v>0</v>
      </c>
      <c r="D494" s="116">
        <f t="shared" si="8"/>
        <v>0</v>
      </c>
      <c r="E494" s="116">
        <f t="shared" si="5"/>
        <v>0</v>
      </c>
      <c r="F494" s="115">
        <f t="shared" si="2"/>
        <v>0</v>
      </c>
      <c r="G494" s="115">
        <f t="shared" si="6"/>
        <v>4328.050471</v>
      </c>
    </row>
    <row r="495">
      <c r="A495" s="106"/>
      <c r="B495" s="112">
        <f t="shared" si="7"/>
        <v>0</v>
      </c>
      <c r="C495" s="116">
        <f t="shared" si="4"/>
        <v>0</v>
      </c>
      <c r="D495" s="116">
        <f t="shared" si="8"/>
        <v>0</v>
      </c>
      <c r="E495" s="116">
        <f t="shared" si="5"/>
        <v>0</v>
      </c>
      <c r="F495" s="115">
        <f t="shared" si="2"/>
        <v>0</v>
      </c>
      <c r="G495" s="115">
        <f t="shared" si="6"/>
        <v>4328.050471</v>
      </c>
    </row>
    <row r="496">
      <c r="A496" s="106"/>
      <c r="B496" s="112">
        <f t="shared" si="7"/>
        <v>0</v>
      </c>
      <c r="C496" s="116">
        <f t="shared" si="4"/>
        <v>0</v>
      </c>
      <c r="D496" s="116">
        <f t="shared" si="8"/>
        <v>0</v>
      </c>
      <c r="E496" s="116">
        <f t="shared" si="5"/>
        <v>0</v>
      </c>
      <c r="F496" s="115">
        <f t="shared" si="2"/>
        <v>0</v>
      </c>
      <c r="G496" s="115">
        <f t="shared" si="6"/>
        <v>4328.050471</v>
      </c>
    </row>
    <row r="497">
      <c r="A497" s="106"/>
      <c r="B497" s="112">
        <f t="shared" si="7"/>
        <v>0</v>
      </c>
      <c r="C497" s="116">
        <f t="shared" si="4"/>
        <v>0</v>
      </c>
      <c r="D497" s="116">
        <f t="shared" si="8"/>
        <v>0</v>
      </c>
      <c r="E497" s="116">
        <f t="shared" si="5"/>
        <v>0</v>
      </c>
      <c r="F497" s="115">
        <f t="shared" si="2"/>
        <v>0</v>
      </c>
      <c r="G497" s="115">
        <f t="shared" si="6"/>
        <v>4328.050471</v>
      </c>
    </row>
    <row r="498">
      <c r="A498" s="106"/>
      <c r="B498" s="112">
        <f t="shared" si="7"/>
        <v>0</v>
      </c>
      <c r="C498" s="116">
        <f t="shared" si="4"/>
        <v>0</v>
      </c>
      <c r="D498" s="116">
        <f t="shared" si="8"/>
        <v>0</v>
      </c>
      <c r="E498" s="116">
        <f t="shared" si="5"/>
        <v>0</v>
      </c>
      <c r="F498" s="115">
        <f t="shared" si="2"/>
        <v>0</v>
      </c>
      <c r="G498" s="115">
        <f t="shared" si="6"/>
        <v>4328.050471</v>
      </c>
    </row>
    <row r="499">
      <c r="A499" s="106"/>
      <c r="B499" s="112">
        <f t="shared" si="7"/>
        <v>0</v>
      </c>
      <c r="C499" s="116">
        <f t="shared" si="4"/>
        <v>0</v>
      </c>
      <c r="D499" s="116">
        <f t="shared" si="8"/>
        <v>0</v>
      </c>
      <c r="E499" s="116">
        <f t="shared" si="5"/>
        <v>0</v>
      </c>
      <c r="F499" s="115">
        <f t="shared" si="2"/>
        <v>0</v>
      </c>
      <c r="G499" s="115">
        <f t="shared" si="6"/>
        <v>4328.050471</v>
      </c>
    </row>
    <row r="500">
      <c r="A500" s="106"/>
      <c r="B500" s="112">
        <f t="shared" si="7"/>
        <v>0</v>
      </c>
      <c r="C500" s="116">
        <f t="shared" si="4"/>
        <v>0</v>
      </c>
      <c r="D500" s="116">
        <f t="shared" si="8"/>
        <v>0</v>
      </c>
      <c r="E500" s="116">
        <f t="shared" si="5"/>
        <v>0</v>
      </c>
      <c r="F500" s="115">
        <f t="shared" si="2"/>
        <v>0</v>
      </c>
      <c r="G500" s="115">
        <f t="shared" si="6"/>
        <v>4328.050471</v>
      </c>
    </row>
    <row r="501">
      <c r="A501" s="106"/>
      <c r="B501" s="112">
        <f t="shared" si="7"/>
        <v>0</v>
      </c>
      <c r="C501" s="116">
        <f t="shared" si="4"/>
        <v>0</v>
      </c>
      <c r="D501" s="116">
        <f t="shared" si="8"/>
        <v>0</v>
      </c>
      <c r="E501" s="116">
        <f t="shared" si="5"/>
        <v>0</v>
      </c>
      <c r="F501" s="115">
        <f t="shared" si="2"/>
        <v>0</v>
      </c>
      <c r="G501" s="115">
        <f t="shared" si="6"/>
        <v>4328.050471</v>
      </c>
    </row>
    <row r="502">
      <c r="A502" s="106"/>
      <c r="B502" s="112">
        <f t="shared" si="7"/>
        <v>0</v>
      </c>
      <c r="C502" s="116">
        <f t="shared" si="4"/>
        <v>0</v>
      </c>
      <c r="D502" s="116">
        <f t="shared" si="8"/>
        <v>0</v>
      </c>
      <c r="E502" s="116">
        <f t="shared" si="5"/>
        <v>0</v>
      </c>
      <c r="F502" s="115">
        <f t="shared" si="2"/>
        <v>0</v>
      </c>
      <c r="G502" s="115">
        <f t="shared" si="6"/>
        <v>4328.050471</v>
      </c>
    </row>
    <row r="503">
      <c r="A503" s="106"/>
      <c r="B503" s="112">
        <f t="shared" si="7"/>
        <v>0</v>
      </c>
      <c r="C503" s="116">
        <f t="shared" si="4"/>
        <v>0</v>
      </c>
      <c r="D503" s="116">
        <f t="shared" si="8"/>
        <v>0</v>
      </c>
      <c r="E503" s="116">
        <f t="shared" si="5"/>
        <v>0</v>
      </c>
      <c r="F503" s="115">
        <f t="shared" si="2"/>
        <v>0</v>
      </c>
      <c r="G503" s="115">
        <f t="shared" si="6"/>
        <v>4328.050471</v>
      </c>
    </row>
    <row r="504">
      <c r="A504" s="106"/>
      <c r="B504" s="112">
        <f t="shared" si="7"/>
        <v>0</v>
      </c>
      <c r="C504" s="116">
        <f t="shared" si="4"/>
        <v>0</v>
      </c>
      <c r="D504" s="116">
        <f t="shared" si="8"/>
        <v>0</v>
      </c>
      <c r="E504" s="116">
        <f t="shared" si="5"/>
        <v>0</v>
      </c>
      <c r="F504" s="115">
        <f t="shared" si="2"/>
        <v>0</v>
      </c>
      <c r="G504" s="115">
        <f t="shared" si="6"/>
        <v>4328.050471</v>
      </c>
    </row>
    <row r="505">
      <c r="A505" s="106"/>
      <c r="B505" s="112">
        <f t="shared" si="7"/>
        <v>0</v>
      </c>
      <c r="C505" s="116">
        <f t="shared" si="4"/>
        <v>0</v>
      </c>
      <c r="D505" s="116">
        <f t="shared" si="8"/>
        <v>0</v>
      </c>
      <c r="E505" s="116">
        <f t="shared" si="5"/>
        <v>0</v>
      </c>
      <c r="F505" s="115">
        <f t="shared" si="2"/>
        <v>0</v>
      </c>
      <c r="G505" s="115">
        <f t="shared" si="6"/>
        <v>4328.050471</v>
      </c>
    </row>
    <row r="506">
      <c r="A506" s="106"/>
      <c r="B506" s="112">
        <f t="shared" si="7"/>
        <v>0</v>
      </c>
      <c r="C506" s="116">
        <f t="shared" si="4"/>
        <v>0</v>
      </c>
      <c r="D506" s="116">
        <f t="shared" si="8"/>
        <v>0</v>
      </c>
      <c r="E506" s="116">
        <f t="shared" si="5"/>
        <v>0</v>
      </c>
      <c r="F506" s="115">
        <f t="shared" si="2"/>
        <v>0</v>
      </c>
      <c r="G506" s="115">
        <f t="shared" si="6"/>
        <v>4328.050471</v>
      </c>
    </row>
    <row r="507">
      <c r="A507" s="106"/>
      <c r="B507" s="112">
        <f t="shared" si="7"/>
        <v>0</v>
      </c>
      <c r="C507" s="116">
        <f t="shared" si="4"/>
        <v>0</v>
      </c>
      <c r="D507" s="116">
        <f t="shared" si="8"/>
        <v>0</v>
      </c>
      <c r="E507" s="116">
        <f t="shared" si="5"/>
        <v>0</v>
      </c>
      <c r="F507" s="115">
        <f t="shared" si="2"/>
        <v>0</v>
      </c>
      <c r="G507" s="115">
        <f t="shared" si="6"/>
        <v>4328.050471</v>
      </c>
    </row>
    <row r="508">
      <c r="A508" s="106"/>
      <c r="B508" s="112">
        <f t="shared" si="7"/>
        <v>0</v>
      </c>
      <c r="C508" s="116">
        <f t="shared" si="4"/>
        <v>0</v>
      </c>
      <c r="D508" s="116">
        <f t="shared" si="8"/>
        <v>0</v>
      </c>
      <c r="E508" s="116">
        <f t="shared" si="5"/>
        <v>0</v>
      </c>
      <c r="F508" s="115">
        <f t="shared" si="2"/>
        <v>0</v>
      </c>
      <c r="G508" s="115">
        <f t="shared" si="6"/>
        <v>4328.050471</v>
      </c>
    </row>
    <row r="509">
      <c r="A509" s="106"/>
      <c r="B509" s="112">
        <f t="shared" si="7"/>
        <v>0</v>
      </c>
      <c r="C509" s="116">
        <f t="shared" si="4"/>
        <v>0</v>
      </c>
      <c r="D509" s="116">
        <f t="shared" si="8"/>
        <v>0</v>
      </c>
      <c r="E509" s="116">
        <f t="shared" si="5"/>
        <v>0</v>
      </c>
      <c r="F509" s="115">
        <f t="shared" si="2"/>
        <v>0</v>
      </c>
      <c r="G509" s="115">
        <f t="shared" si="6"/>
        <v>4328.050471</v>
      </c>
    </row>
    <row r="510">
      <c r="A510" s="106"/>
      <c r="B510" s="112">
        <f t="shared" si="7"/>
        <v>0</v>
      </c>
      <c r="C510" s="116">
        <f t="shared" si="4"/>
        <v>0</v>
      </c>
      <c r="D510" s="116">
        <f t="shared" si="8"/>
        <v>0</v>
      </c>
      <c r="E510" s="116">
        <f t="shared" si="5"/>
        <v>0</v>
      </c>
      <c r="F510" s="115">
        <f t="shared" si="2"/>
        <v>0</v>
      </c>
      <c r="G510" s="115">
        <f t="shared" si="6"/>
        <v>4328.050471</v>
      </c>
    </row>
    <row r="511">
      <c r="A511" s="106"/>
      <c r="B511" s="112">
        <f t="shared" si="7"/>
        <v>0</v>
      </c>
      <c r="C511" s="116">
        <f t="shared" si="4"/>
        <v>0</v>
      </c>
      <c r="D511" s="116">
        <f t="shared" si="8"/>
        <v>0</v>
      </c>
      <c r="E511" s="116">
        <f t="shared" si="5"/>
        <v>0</v>
      </c>
      <c r="F511" s="115">
        <f t="shared" si="2"/>
        <v>0</v>
      </c>
      <c r="G511" s="115">
        <f t="shared" si="6"/>
        <v>4328.050471</v>
      </c>
    </row>
    <row r="512">
      <c r="A512" s="106"/>
      <c r="B512" s="112">
        <f t="shared" si="7"/>
        <v>0</v>
      </c>
      <c r="C512" s="116">
        <f t="shared" si="4"/>
        <v>0</v>
      </c>
      <c r="D512" s="116">
        <f t="shared" si="8"/>
        <v>0</v>
      </c>
      <c r="E512" s="116">
        <f t="shared" si="5"/>
        <v>0</v>
      </c>
      <c r="F512" s="115">
        <f t="shared" si="2"/>
        <v>0</v>
      </c>
      <c r="G512" s="115">
        <f t="shared" si="6"/>
        <v>4328.050471</v>
      </c>
    </row>
    <row r="513">
      <c r="A513" s="106"/>
      <c r="B513" s="112">
        <f t="shared" si="7"/>
        <v>0</v>
      </c>
      <c r="C513" s="116">
        <f t="shared" si="4"/>
        <v>0</v>
      </c>
      <c r="D513" s="116">
        <f t="shared" si="8"/>
        <v>0</v>
      </c>
      <c r="E513" s="116">
        <f t="shared" si="5"/>
        <v>0</v>
      </c>
      <c r="F513" s="115">
        <f t="shared" si="2"/>
        <v>0</v>
      </c>
      <c r="G513" s="115">
        <f t="shared" si="6"/>
        <v>4328.050471</v>
      </c>
    </row>
    <row r="514">
      <c r="A514" s="106"/>
      <c r="B514" s="112">
        <f t="shared" si="7"/>
        <v>0</v>
      </c>
      <c r="C514" s="116">
        <f t="shared" si="4"/>
        <v>0</v>
      </c>
      <c r="D514" s="116">
        <f t="shared" si="8"/>
        <v>0</v>
      </c>
      <c r="E514" s="116">
        <f t="shared" si="5"/>
        <v>0</v>
      </c>
      <c r="F514" s="115">
        <f t="shared" si="2"/>
        <v>0</v>
      </c>
      <c r="G514" s="115">
        <f t="shared" si="6"/>
        <v>4328.050471</v>
      </c>
    </row>
    <row r="515">
      <c r="A515" s="106"/>
      <c r="B515" s="112">
        <f t="shared" si="7"/>
        <v>0</v>
      </c>
      <c r="C515" s="116">
        <f t="shared" si="4"/>
        <v>0</v>
      </c>
      <c r="D515" s="116">
        <f t="shared" si="8"/>
        <v>0</v>
      </c>
      <c r="E515" s="116">
        <f t="shared" si="5"/>
        <v>0</v>
      </c>
      <c r="F515" s="115">
        <f t="shared" si="2"/>
        <v>0</v>
      </c>
      <c r="G515" s="115">
        <f t="shared" si="6"/>
        <v>4328.050471</v>
      </c>
    </row>
    <row r="516">
      <c r="A516" s="106"/>
      <c r="B516" s="112">
        <f t="shared" si="7"/>
        <v>0</v>
      </c>
      <c r="C516" s="116">
        <f t="shared" si="4"/>
        <v>0</v>
      </c>
      <c r="D516" s="116">
        <f t="shared" si="8"/>
        <v>0</v>
      </c>
      <c r="E516" s="116">
        <f t="shared" si="5"/>
        <v>0</v>
      </c>
      <c r="F516" s="115">
        <f t="shared" si="2"/>
        <v>0</v>
      </c>
      <c r="G516" s="115">
        <f t="shared" si="6"/>
        <v>4328.050471</v>
      </c>
    </row>
    <row r="517">
      <c r="A517" s="106"/>
      <c r="B517" s="112">
        <f t="shared" si="7"/>
        <v>0</v>
      </c>
      <c r="C517" s="116">
        <f t="shared" si="4"/>
        <v>0</v>
      </c>
      <c r="D517" s="116">
        <f t="shared" si="8"/>
        <v>0</v>
      </c>
      <c r="E517" s="116">
        <f t="shared" si="5"/>
        <v>0</v>
      </c>
      <c r="F517" s="115">
        <f t="shared" si="2"/>
        <v>0</v>
      </c>
      <c r="G517" s="115">
        <f t="shared" si="6"/>
        <v>4328.050471</v>
      </c>
    </row>
    <row r="518">
      <c r="A518" s="106"/>
      <c r="B518" s="112">
        <f t="shared" si="7"/>
        <v>0</v>
      </c>
      <c r="C518" s="116">
        <f t="shared" si="4"/>
        <v>0</v>
      </c>
      <c r="D518" s="116">
        <f t="shared" si="8"/>
        <v>0</v>
      </c>
      <c r="E518" s="116">
        <f t="shared" si="5"/>
        <v>0</v>
      </c>
      <c r="F518" s="115">
        <f t="shared" si="2"/>
        <v>0</v>
      </c>
      <c r="G518" s="115">
        <f t="shared" si="6"/>
        <v>4328.050471</v>
      </c>
    </row>
    <row r="519">
      <c r="A519" s="106"/>
      <c r="B519" s="112">
        <f t="shared" si="7"/>
        <v>0</v>
      </c>
      <c r="C519" s="116">
        <f t="shared" si="4"/>
        <v>0</v>
      </c>
      <c r="D519" s="116">
        <f t="shared" si="8"/>
        <v>0</v>
      </c>
      <c r="E519" s="116">
        <f t="shared" si="5"/>
        <v>0</v>
      </c>
      <c r="F519" s="115">
        <f t="shared" si="2"/>
        <v>0</v>
      </c>
      <c r="G519" s="115">
        <f t="shared" si="6"/>
        <v>4328.050471</v>
      </c>
    </row>
    <row r="520">
      <c r="A520" s="106"/>
      <c r="B520" s="112">
        <f t="shared" si="7"/>
        <v>0</v>
      </c>
      <c r="C520" s="116">
        <f t="shared" si="4"/>
        <v>0</v>
      </c>
      <c r="D520" s="116">
        <f t="shared" si="8"/>
        <v>0</v>
      </c>
      <c r="E520" s="116">
        <f t="shared" si="5"/>
        <v>0</v>
      </c>
      <c r="F520" s="115">
        <f t="shared" si="2"/>
        <v>0</v>
      </c>
      <c r="G520" s="115">
        <f t="shared" si="6"/>
        <v>4328.050471</v>
      </c>
    </row>
    <row r="521">
      <c r="A521" s="106"/>
      <c r="B521" s="112">
        <f t="shared" si="7"/>
        <v>0</v>
      </c>
      <c r="C521" s="116">
        <f t="shared" si="4"/>
        <v>0</v>
      </c>
      <c r="D521" s="116">
        <f t="shared" si="8"/>
        <v>0</v>
      </c>
      <c r="E521" s="116">
        <f t="shared" si="5"/>
        <v>0</v>
      </c>
      <c r="F521" s="115">
        <f t="shared" si="2"/>
        <v>0</v>
      </c>
      <c r="G521" s="115">
        <f t="shared" si="6"/>
        <v>4328.050471</v>
      </c>
    </row>
    <row r="522">
      <c r="A522" s="106"/>
      <c r="B522" s="112">
        <f t="shared" si="7"/>
        <v>0</v>
      </c>
      <c r="C522" s="116">
        <f t="shared" si="4"/>
        <v>0</v>
      </c>
      <c r="D522" s="116">
        <f t="shared" si="8"/>
        <v>0</v>
      </c>
      <c r="E522" s="116">
        <f t="shared" si="5"/>
        <v>0</v>
      </c>
      <c r="F522" s="115">
        <f t="shared" si="2"/>
        <v>0</v>
      </c>
      <c r="G522" s="115">
        <f t="shared" si="6"/>
        <v>4328.050471</v>
      </c>
    </row>
    <row r="523">
      <c r="A523" s="106"/>
      <c r="B523" s="112">
        <f t="shared" si="7"/>
        <v>0</v>
      </c>
      <c r="C523" s="116">
        <f t="shared" si="4"/>
        <v>0</v>
      </c>
      <c r="D523" s="116">
        <f t="shared" si="8"/>
        <v>0</v>
      </c>
      <c r="E523" s="116">
        <f t="shared" si="5"/>
        <v>0</v>
      </c>
      <c r="F523" s="115">
        <f t="shared" si="2"/>
        <v>0</v>
      </c>
      <c r="G523" s="115">
        <f t="shared" si="6"/>
        <v>4328.050471</v>
      </c>
    </row>
    <row r="524">
      <c r="A524" s="106"/>
      <c r="B524" s="112">
        <f t="shared" si="7"/>
        <v>0</v>
      </c>
      <c r="C524" s="116">
        <f t="shared" si="4"/>
        <v>0</v>
      </c>
      <c r="D524" s="116">
        <f t="shared" si="8"/>
        <v>0</v>
      </c>
      <c r="E524" s="116">
        <f t="shared" si="5"/>
        <v>0</v>
      </c>
      <c r="F524" s="115">
        <f t="shared" si="2"/>
        <v>0</v>
      </c>
      <c r="G524" s="115">
        <f t="shared" si="6"/>
        <v>4328.050471</v>
      </c>
    </row>
    <row r="525">
      <c r="A525" s="106"/>
      <c r="B525" s="112">
        <f t="shared" si="7"/>
        <v>0</v>
      </c>
      <c r="C525" s="116">
        <f t="shared" si="4"/>
        <v>0</v>
      </c>
      <c r="D525" s="116">
        <f t="shared" si="8"/>
        <v>0</v>
      </c>
      <c r="E525" s="116">
        <f t="shared" si="5"/>
        <v>0</v>
      </c>
      <c r="F525" s="115">
        <f t="shared" si="2"/>
        <v>0</v>
      </c>
      <c r="G525" s="115">
        <f t="shared" si="6"/>
        <v>4328.050471</v>
      </c>
    </row>
    <row r="526">
      <c r="A526" s="106"/>
      <c r="B526" s="112">
        <f t="shared" si="7"/>
        <v>0</v>
      </c>
      <c r="C526" s="116">
        <f t="shared" si="4"/>
        <v>0</v>
      </c>
      <c r="D526" s="116">
        <f t="shared" si="8"/>
        <v>0</v>
      </c>
      <c r="E526" s="116">
        <f t="shared" si="5"/>
        <v>0</v>
      </c>
      <c r="F526" s="115">
        <f t="shared" si="2"/>
        <v>0</v>
      </c>
      <c r="G526" s="115">
        <f t="shared" si="6"/>
        <v>4328.050471</v>
      </c>
    </row>
    <row r="527">
      <c r="A527" s="106"/>
      <c r="B527" s="112">
        <f t="shared" si="7"/>
        <v>0</v>
      </c>
      <c r="C527" s="116">
        <f t="shared" si="4"/>
        <v>0</v>
      </c>
      <c r="D527" s="116">
        <f t="shared" si="8"/>
        <v>0</v>
      </c>
      <c r="E527" s="116">
        <f t="shared" si="5"/>
        <v>0</v>
      </c>
      <c r="F527" s="115">
        <f t="shared" si="2"/>
        <v>0</v>
      </c>
      <c r="G527" s="115">
        <f t="shared" si="6"/>
        <v>4328.050471</v>
      </c>
    </row>
    <row r="528">
      <c r="A528" s="106"/>
      <c r="B528" s="112">
        <f t="shared" si="7"/>
        <v>0</v>
      </c>
      <c r="C528" s="116">
        <f t="shared" si="4"/>
        <v>0</v>
      </c>
      <c r="D528" s="116">
        <f t="shared" si="8"/>
        <v>0</v>
      </c>
      <c r="E528" s="116">
        <f t="shared" si="5"/>
        <v>0</v>
      </c>
      <c r="F528" s="115">
        <f t="shared" si="2"/>
        <v>0</v>
      </c>
      <c r="G528" s="115">
        <f t="shared" si="6"/>
        <v>4328.050471</v>
      </c>
    </row>
    <row r="529">
      <c r="A529" s="106"/>
      <c r="B529" s="112">
        <f t="shared" si="7"/>
        <v>0</v>
      </c>
      <c r="C529" s="116">
        <f t="shared" si="4"/>
        <v>0</v>
      </c>
      <c r="D529" s="116">
        <f t="shared" si="8"/>
        <v>0</v>
      </c>
      <c r="E529" s="116">
        <f t="shared" si="5"/>
        <v>0</v>
      </c>
      <c r="F529" s="115">
        <f t="shared" si="2"/>
        <v>0</v>
      </c>
      <c r="G529" s="115">
        <f t="shared" si="6"/>
        <v>4328.050471</v>
      </c>
    </row>
    <row r="530">
      <c r="A530" s="106"/>
      <c r="B530" s="112">
        <f t="shared" si="7"/>
        <v>0</v>
      </c>
      <c r="C530" s="116">
        <f t="shared" si="4"/>
        <v>0</v>
      </c>
      <c r="D530" s="116">
        <f t="shared" si="8"/>
        <v>0</v>
      </c>
      <c r="E530" s="116">
        <f t="shared" si="5"/>
        <v>0</v>
      </c>
      <c r="F530" s="115">
        <f t="shared" si="2"/>
        <v>0</v>
      </c>
      <c r="G530" s="115">
        <f t="shared" si="6"/>
        <v>4328.050471</v>
      </c>
    </row>
    <row r="531">
      <c r="A531" s="106"/>
      <c r="B531" s="112">
        <f t="shared" si="7"/>
        <v>0</v>
      </c>
      <c r="C531" s="116">
        <f t="shared" si="4"/>
        <v>0</v>
      </c>
      <c r="D531" s="116">
        <f t="shared" si="8"/>
        <v>0</v>
      </c>
      <c r="E531" s="116">
        <f t="shared" si="5"/>
        <v>0</v>
      </c>
      <c r="F531" s="115">
        <f t="shared" si="2"/>
        <v>0</v>
      </c>
      <c r="G531" s="115">
        <f t="shared" si="6"/>
        <v>4328.050471</v>
      </c>
    </row>
    <row r="532">
      <c r="A532" s="106"/>
      <c r="B532" s="112">
        <f t="shared" si="7"/>
        <v>0</v>
      </c>
      <c r="C532" s="116">
        <f t="shared" si="4"/>
        <v>0</v>
      </c>
      <c r="D532" s="116">
        <f t="shared" si="8"/>
        <v>0</v>
      </c>
      <c r="E532" s="116">
        <f t="shared" si="5"/>
        <v>0</v>
      </c>
      <c r="F532" s="115">
        <f t="shared" si="2"/>
        <v>0</v>
      </c>
      <c r="G532" s="115">
        <f t="shared" si="6"/>
        <v>4328.050471</v>
      </c>
    </row>
    <row r="533">
      <c r="A533" s="106"/>
      <c r="B533" s="112">
        <f t="shared" si="7"/>
        <v>0</v>
      </c>
      <c r="C533" s="116">
        <f t="shared" si="4"/>
        <v>0</v>
      </c>
      <c r="D533" s="116">
        <f t="shared" si="8"/>
        <v>0</v>
      </c>
      <c r="E533" s="116">
        <f t="shared" si="5"/>
        <v>0</v>
      </c>
      <c r="F533" s="115">
        <f t="shared" si="2"/>
        <v>0</v>
      </c>
      <c r="G533" s="115">
        <f t="shared" si="6"/>
        <v>4328.050471</v>
      </c>
    </row>
    <row r="534">
      <c r="A534" s="106"/>
      <c r="B534" s="112">
        <f t="shared" si="7"/>
        <v>0</v>
      </c>
      <c r="C534" s="116">
        <f t="shared" si="4"/>
        <v>0</v>
      </c>
      <c r="D534" s="116">
        <f t="shared" si="8"/>
        <v>0</v>
      </c>
      <c r="E534" s="116">
        <f t="shared" si="5"/>
        <v>0</v>
      </c>
      <c r="F534" s="115">
        <f t="shared" si="2"/>
        <v>0</v>
      </c>
      <c r="G534" s="115">
        <f t="shared" si="6"/>
        <v>4328.050471</v>
      </c>
    </row>
    <row r="535">
      <c r="A535" s="106"/>
      <c r="B535" s="112">
        <f t="shared" si="7"/>
        <v>0</v>
      </c>
      <c r="C535" s="116">
        <f t="shared" si="4"/>
        <v>0</v>
      </c>
      <c r="D535" s="116">
        <f t="shared" si="8"/>
        <v>0</v>
      </c>
      <c r="E535" s="116">
        <f t="shared" si="5"/>
        <v>0</v>
      </c>
      <c r="F535" s="115">
        <f t="shared" si="2"/>
        <v>0</v>
      </c>
      <c r="G535" s="115">
        <f t="shared" si="6"/>
        <v>4328.050471</v>
      </c>
    </row>
    <row r="536">
      <c r="A536" s="106"/>
      <c r="B536" s="112">
        <f t="shared" si="7"/>
        <v>0</v>
      </c>
      <c r="C536" s="116">
        <f t="shared" si="4"/>
        <v>0</v>
      </c>
      <c r="D536" s="116">
        <f t="shared" si="8"/>
        <v>0</v>
      </c>
      <c r="E536" s="116">
        <f t="shared" si="5"/>
        <v>0</v>
      </c>
      <c r="F536" s="115">
        <f t="shared" si="2"/>
        <v>0</v>
      </c>
      <c r="G536" s="115">
        <f t="shared" si="6"/>
        <v>4328.050471</v>
      </c>
    </row>
    <row r="537">
      <c r="A537" s="106"/>
      <c r="B537" s="112">
        <f t="shared" si="7"/>
        <v>0</v>
      </c>
      <c r="C537" s="116">
        <f t="shared" si="4"/>
        <v>0</v>
      </c>
      <c r="D537" s="116">
        <f t="shared" si="8"/>
        <v>0</v>
      </c>
      <c r="E537" s="116">
        <f t="shared" si="5"/>
        <v>0</v>
      </c>
      <c r="F537" s="115">
        <f t="shared" si="2"/>
        <v>0</v>
      </c>
      <c r="G537" s="115">
        <f t="shared" si="6"/>
        <v>4328.050471</v>
      </c>
    </row>
    <row r="538">
      <c r="A538" s="106"/>
      <c r="B538" s="112">
        <f t="shared" si="7"/>
        <v>0</v>
      </c>
      <c r="C538" s="116">
        <f t="shared" si="4"/>
        <v>0</v>
      </c>
      <c r="D538" s="116">
        <f t="shared" si="8"/>
        <v>0</v>
      </c>
      <c r="E538" s="116">
        <f t="shared" si="5"/>
        <v>0</v>
      </c>
      <c r="F538" s="115">
        <f t="shared" si="2"/>
        <v>0</v>
      </c>
      <c r="G538" s="115">
        <f t="shared" si="6"/>
        <v>4328.050471</v>
      </c>
    </row>
    <row r="539">
      <c r="A539" s="106"/>
      <c r="B539" s="112">
        <f t="shared" si="7"/>
        <v>0</v>
      </c>
      <c r="C539" s="116">
        <f t="shared" si="4"/>
        <v>0</v>
      </c>
      <c r="D539" s="116">
        <f t="shared" si="8"/>
        <v>0</v>
      </c>
      <c r="E539" s="116">
        <f t="shared" si="5"/>
        <v>0</v>
      </c>
      <c r="F539" s="115">
        <f t="shared" si="2"/>
        <v>0</v>
      </c>
      <c r="G539" s="115">
        <f t="shared" si="6"/>
        <v>4328.050471</v>
      </c>
    </row>
    <row r="540">
      <c r="A540" s="106"/>
      <c r="B540" s="112">
        <f t="shared" si="7"/>
        <v>0</v>
      </c>
      <c r="C540" s="116">
        <f t="shared" si="4"/>
        <v>0</v>
      </c>
      <c r="D540" s="116">
        <f t="shared" si="8"/>
        <v>0</v>
      </c>
      <c r="E540" s="116">
        <f t="shared" si="5"/>
        <v>0</v>
      </c>
      <c r="F540" s="115">
        <f t="shared" si="2"/>
        <v>0</v>
      </c>
      <c r="G540" s="115">
        <f t="shared" si="6"/>
        <v>4328.050471</v>
      </c>
    </row>
    <row r="541">
      <c r="A541" s="106"/>
      <c r="B541" s="112">
        <f t="shared" si="7"/>
        <v>0</v>
      </c>
      <c r="C541" s="116">
        <f t="shared" si="4"/>
        <v>0</v>
      </c>
      <c r="D541" s="116">
        <f t="shared" si="8"/>
        <v>0</v>
      </c>
      <c r="E541" s="116">
        <f t="shared" si="5"/>
        <v>0</v>
      </c>
      <c r="F541" s="115">
        <f t="shared" si="2"/>
        <v>0</v>
      </c>
      <c r="G541" s="115">
        <f t="shared" si="6"/>
        <v>4328.050471</v>
      </c>
    </row>
    <row r="542">
      <c r="A542" s="106"/>
      <c r="B542" s="112">
        <f t="shared" si="7"/>
        <v>0</v>
      </c>
      <c r="C542" s="116">
        <f t="shared" si="4"/>
        <v>0</v>
      </c>
      <c r="D542" s="116">
        <f t="shared" si="8"/>
        <v>0</v>
      </c>
      <c r="E542" s="116">
        <f t="shared" si="5"/>
        <v>0</v>
      </c>
      <c r="F542" s="115">
        <f t="shared" si="2"/>
        <v>0</v>
      </c>
      <c r="G542" s="115">
        <f t="shared" si="6"/>
        <v>4328.050471</v>
      </c>
    </row>
    <row r="543">
      <c r="A543" s="106"/>
      <c r="B543" s="112">
        <f t="shared" si="7"/>
        <v>0</v>
      </c>
      <c r="C543" s="116">
        <f t="shared" si="4"/>
        <v>0</v>
      </c>
      <c r="D543" s="116">
        <f t="shared" si="8"/>
        <v>0</v>
      </c>
      <c r="E543" s="116">
        <f t="shared" si="5"/>
        <v>0</v>
      </c>
      <c r="F543" s="115">
        <f t="shared" si="2"/>
        <v>0</v>
      </c>
      <c r="G543" s="115">
        <f t="shared" si="6"/>
        <v>4328.050471</v>
      </c>
    </row>
    <row r="544">
      <c r="A544" s="106"/>
      <c r="B544" s="112">
        <f t="shared" si="7"/>
        <v>0</v>
      </c>
      <c r="C544" s="116">
        <f t="shared" si="4"/>
        <v>0</v>
      </c>
      <c r="D544" s="116">
        <f t="shared" si="8"/>
        <v>0</v>
      </c>
      <c r="E544" s="116">
        <f t="shared" si="5"/>
        <v>0</v>
      </c>
      <c r="F544" s="115">
        <f t="shared" si="2"/>
        <v>0</v>
      </c>
      <c r="G544" s="115">
        <f t="shared" si="6"/>
        <v>4328.050471</v>
      </c>
    </row>
    <row r="545">
      <c r="A545" s="106"/>
      <c r="B545" s="112">
        <f t="shared" si="7"/>
        <v>0</v>
      </c>
      <c r="C545" s="116">
        <f t="shared" si="4"/>
        <v>0</v>
      </c>
      <c r="D545" s="116">
        <f t="shared" si="8"/>
        <v>0</v>
      </c>
      <c r="E545" s="116">
        <f t="shared" si="5"/>
        <v>0</v>
      </c>
      <c r="F545" s="115">
        <f t="shared" si="2"/>
        <v>0</v>
      </c>
      <c r="G545" s="115">
        <f t="shared" si="6"/>
        <v>4328.050471</v>
      </c>
    </row>
    <row r="546">
      <c r="A546" s="106"/>
      <c r="B546" s="112">
        <f t="shared" si="7"/>
        <v>0</v>
      </c>
      <c r="C546" s="116">
        <f t="shared" si="4"/>
        <v>0</v>
      </c>
      <c r="D546" s="116">
        <f t="shared" si="8"/>
        <v>0</v>
      </c>
      <c r="E546" s="116">
        <f t="shared" si="5"/>
        <v>0</v>
      </c>
      <c r="F546" s="115">
        <f t="shared" si="2"/>
        <v>0</v>
      </c>
      <c r="G546" s="115">
        <f t="shared" si="6"/>
        <v>4328.050471</v>
      </c>
    </row>
    <row r="547">
      <c r="A547" s="106"/>
      <c r="B547" s="112">
        <f t="shared" si="7"/>
        <v>0</v>
      </c>
      <c r="C547" s="116">
        <f t="shared" si="4"/>
        <v>0</v>
      </c>
      <c r="D547" s="116">
        <f t="shared" si="8"/>
        <v>0</v>
      </c>
      <c r="E547" s="116">
        <f t="shared" si="5"/>
        <v>0</v>
      </c>
      <c r="F547" s="115">
        <f t="shared" si="2"/>
        <v>0</v>
      </c>
      <c r="G547" s="115">
        <f t="shared" si="6"/>
        <v>4328.050471</v>
      </c>
    </row>
    <row r="548">
      <c r="A548" s="106"/>
      <c r="B548" s="112">
        <f t="shared" si="7"/>
        <v>0</v>
      </c>
      <c r="C548" s="116">
        <f t="shared" si="4"/>
        <v>0</v>
      </c>
      <c r="D548" s="116">
        <f t="shared" si="8"/>
        <v>0</v>
      </c>
      <c r="E548" s="116">
        <f t="shared" si="5"/>
        <v>0</v>
      </c>
      <c r="F548" s="115">
        <f t="shared" si="2"/>
        <v>0</v>
      </c>
      <c r="G548" s="115">
        <f t="shared" si="6"/>
        <v>4328.050471</v>
      </c>
    </row>
    <row r="549">
      <c r="A549" s="106"/>
      <c r="B549" s="112">
        <f t="shared" si="7"/>
        <v>0</v>
      </c>
      <c r="C549" s="116">
        <f t="shared" si="4"/>
        <v>0</v>
      </c>
      <c r="D549" s="116">
        <f t="shared" si="8"/>
        <v>0</v>
      </c>
      <c r="E549" s="116">
        <f t="shared" si="5"/>
        <v>0</v>
      </c>
      <c r="F549" s="115">
        <f t="shared" si="2"/>
        <v>0</v>
      </c>
      <c r="G549" s="115">
        <f t="shared" si="6"/>
        <v>4328.050471</v>
      </c>
    </row>
    <row r="550">
      <c r="A550" s="106"/>
      <c r="B550" s="112">
        <f t="shared" si="7"/>
        <v>0</v>
      </c>
      <c r="C550" s="116">
        <f t="shared" si="4"/>
        <v>0</v>
      </c>
      <c r="D550" s="116">
        <f t="shared" si="8"/>
        <v>0</v>
      </c>
      <c r="E550" s="116">
        <f t="shared" si="5"/>
        <v>0</v>
      </c>
      <c r="F550" s="115">
        <f t="shared" si="2"/>
        <v>0</v>
      </c>
      <c r="G550" s="115">
        <f t="shared" si="6"/>
        <v>4328.050471</v>
      </c>
    </row>
    <row r="551">
      <c r="A551" s="106"/>
      <c r="B551" s="112">
        <f t="shared" si="7"/>
        <v>0</v>
      </c>
      <c r="C551" s="116">
        <f t="shared" si="4"/>
        <v>0</v>
      </c>
      <c r="D551" s="116">
        <f t="shared" si="8"/>
        <v>0</v>
      </c>
      <c r="E551" s="116">
        <f t="shared" si="5"/>
        <v>0</v>
      </c>
      <c r="F551" s="115">
        <f t="shared" si="2"/>
        <v>0</v>
      </c>
      <c r="G551" s="115">
        <f t="shared" si="6"/>
        <v>4328.050471</v>
      </c>
    </row>
    <row r="552">
      <c r="A552" s="106"/>
      <c r="B552" s="112">
        <f t="shared" si="7"/>
        <v>0</v>
      </c>
      <c r="C552" s="116">
        <f t="shared" si="4"/>
        <v>0</v>
      </c>
      <c r="D552" s="116">
        <f t="shared" si="8"/>
        <v>0</v>
      </c>
      <c r="E552" s="116">
        <f t="shared" si="5"/>
        <v>0</v>
      </c>
      <c r="F552" s="115">
        <f t="shared" si="2"/>
        <v>0</v>
      </c>
      <c r="G552" s="115">
        <f t="shared" si="6"/>
        <v>4328.050471</v>
      </c>
    </row>
    <row r="553">
      <c r="A553" s="106"/>
      <c r="B553" s="112">
        <f t="shared" si="7"/>
        <v>0</v>
      </c>
      <c r="C553" s="116">
        <f t="shared" si="4"/>
        <v>0</v>
      </c>
      <c r="D553" s="116">
        <f t="shared" si="8"/>
        <v>0</v>
      </c>
      <c r="E553" s="116">
        <f t="shared" si="5"/>
        <v>0</v>
      </c>
      <c r="F553" s="115">
        <f t="shared" si="2"/>
        <v>0</v>
      </c>
      <c r="G553" s="115">
        <f t="shared" si="6"/>
        <v>4328.050471</v>
      </c>
    </row>
    <row r="554">
      <c r="A554" s="106"/>
      <c r="B554" s="112">
        <f t="shared" si="7"/>
        <v>0</v>
      </c>
      <c r="C554" s="116">
        <f t="shared" si="4"/>
        <v>0</v>
      </c>
      <c r="D554" s="116">
        <f t="shared" si="8"/>
        <v>0</v>
      </c>
      <c r="E554" s="116">
        <f t="shared" si="5"/>
        <v>0</v>
      </c>
      <c r="F554" s="115">
        <f t="shared" si="2"/>
        <v>0</v>
      </c>
      <c r="G554" s="115">
        <f t="shared" si="6"/>
        <v>4328.050471</v>
      </c>
    </row>
    <row r="555">
      <c r="A555" s="106"/>
      <c r="B555" s="112">
        <f t="shared" si="7"/>
        <v>0</v>
      </c>
      <c r="C555" s="116">
        <f t="shared" si="4"/>
        <v>0</v>
      </c>
      <c r="D555" s="116">
        <f t="shared" si="8"/>
        <v>0</v>
      </c>
      <c r="E555" s="116">
        <f t="shared" si="5"/>
        <v>0</v>
      </c>
      <c r="F555" s="115">
        <f t="shared" si="2"/>
        <v>0</v>
      </c>
      <c r="G555" s="115">
        <f t="shared" si="6"/>
        <v>4328.050471</v>
      </c>
    </row>
    <row r="556">
      <c r="A556" s="106"/>
      <c r="B556" s="112">
        <f t="shared" si="7"/>
        <v>0</v>
      </c>
      <c r="C556" s="116">
        <f t="shared" si="4"/>
        <v>0</v>
      </c>
      <c r="D556" s="116">
        <f t="shared" si="8"/>
        <v>0</v>
      </c>
      <c r="E556" s="116">
        <f t="shared" si="5"/>
        <v>0</v>
      </c>
      <c r="F556" s="115">
        <f t="shared" si="2"/>
        <v>0</v>
      </c>
      <c r="G556" s="115">
        <f t="shared" si="6"/>
        <v>4328.050471</v>
      </c>
    </row>
    <row r="557">
      <c r="A557" s="106"/>
      <c r="B557" s="112">
        <f t="shared" si="7"/>
        <v>0</v>
      </c>
      <c r="C557" s="116">
        <f t="shared" si="4"/>
        <v>0</v>
      </c>
      <c r="D557" s="116">
        <f t="shared" si="8"/>
        <v>0</v>
      </c>
      <c r="E557" s="116">
        <f t="shared" si="5"/>
        <v>0</v>
      </c>
      <c r="F557" s="115">
        <f t="shared" si="2"/>
        <v>0</v>
      </c>
      <c r="G557" s="115">
        <f t="shared" si="6"/>
        <v>4328.050471</v>
      </c>
    </row>
    <row r="558">
      <c r="A558" s="106"/>
      <c r="B558" s="112">
        <f t="shared" si="7"/>
        <v>0</v>
      </c>
      <c r="C558" s="116">
        <f t="shared" si="4"/>
        <v>0</v>
      </c>
      <c r="D558" s="116">
        <f t="shared" si="8"/>
        <v>0</v>
      </c>
      <c r="E558" s="116">
        <f t="shared" si="5"/>
        <v>0</v>
      </c>
      <c r="F558" s="115">
        <f t="shared" si="2"/>
        <v>0</v>
      </c>
      <c r="G558" s="115">
        <f t="shared" si="6"/>
        <v>4328.050471</v>
      </c>
    </row>
    <row r="559">
      <c r="A559" s="106"/>
      <c r="B559" s="112">
        <f t="shared" si="7"/>
        <v>0</v>
      </c>
      <c r="C559" s="116">
        <f t="shared" si="4"/>
        <v>0</v>
      </c>
      <c r="D559" s="116">
        <f t="shared" si="8"/>
        <v>0</v>
      </c>
      <c r="E559" s="116">
        <f t="shared" si="5"/>
        <v>0</v>
      </c>
      <c r="F559" s="115">
        <f t="shared" si="2"/>
        <v>0</v>
      </c>
      <c r="G559" s="115">
        <f t="shared" si="6"/>
        <v>4328.050471</v>
      </c>
    </row>
    <row r="560">
      <c r="A560" s="106"/>
      <c r="B560" s="112">
        <f t="shared" si="7"/>
        <v>0</v>
      </c>
      <c r="C560" s="116">
        <f t="shared" si="4"/>
        <v>0</v>
      </c>
      <c r="D560" s="116">
        <f t="shared" si="8"/>
        <v>0</v>
      </c>
      <c r="E560" s="116">
        <f t="shared" si="5"/>
        <v>0</v>
      </c>
      <c r="F560" s="115">
        <f t="shared" si="2"/>
        <v>0</v>
      </c>
      <c r="G560" s="115">
        <f t="shared" si="6"/>
        <v>4328.050471</v>
      </c>
    </row>
    <row r="561">
      <c r="A561" s="106"/>
      <c r="B561" s="112">
        <f t="shared" si="7"/>
        <v>0</v>
      </c>
      <c r="C561" s="116">
        <f t="shared" si="4"/>
        <v>0</v>
      </c>
      <c r="D561" s="116">
        <f t="shared" si="8"/>
        <v>0</v>
      </c>
      <c r="E561" s="116">
        <f t="shared" si="5"/>
        <v>0</v>
      </c>
      <c r="F561" s="115">
        <f t="shared" si="2"/>
        <v>0</v>
      </c>
      <c r="G561" s="115">
        <f t="shared" si="6"/>
        <v>4328.050471</v>
      </c>
    </row>
    <row r="562">
      <c r="A562" s="106"/>
      <c r="B562" s="112">
        <f t="shared" si="7"/>
        <v>0</v>
      </c>
      <c r="C562" s="116">
        <f t="shared" si="4"/>
        <v>0</v>
      </c>
      <c r="D562" s="116">
        <f t="shared" si="8"/>
        <v>0</v>
      </c>
      <c r="E562" s="116">
        <f t="shared" si="5"/>
        <v>0</v>
      </c>
      <c r="F562" s="115">
        <f t="shared" si="2"/>
        <v>0</v>
      </c>
      <c r="G562" s="115">
        <f t="shared" si="6"/>
        <v>4328.050471</v>
      </c>
    </row>
    <row r="563">
      <c r="A563" s="106"/>
      <c r="B563" s="112">
        <f t="shared" si="7"/>
        <v>0</v>
      </c>
      <c r="C563" s="116">
        <f t="shared" si="4"/>
        <v>0</v>
      </c>
      <c r="D563" s="116">
        <f t="shared" si="8"/>
        <v>0</v>
      </c>
      <c r="E563" s="116">
        <f t="shared" si="5"/>
        <v>0</v>
      </c>
      <c r="F563" s="115">
        <f t="shared" si="2"/>
        <v>0</v>
      </c>
      <c r="G563" s="115">
        <f t="shared" si="6"/>
        <v>4328.050471</v>
      </c>
    </row>
    <row r="564">
      <c r="A564" s="106"/>
      <c r="B564" s="112">
        <f t="shared" si="7"/>
        <v>0</v>
      </c>
      <c r="C564" s="116">
        <f t="shared" si="4"/>
        <v>0</v>
      </c>
      <c r="D564" s="116">
        <f t="shared" si="8"/>
        <v>0</v>
      </c>
      <c r="E564" s="116">
        <f t="shared" si="5"/>
        <v>0</v>
      </c>
      <c r="F564" s="115">
        <f t="shared" si="2"/>
        <v>0</v>
      </c>
      <c r="G564" s="115">
        <f t="shared" si="6"/>
        <v>4328.050471</v>
      </c>
    </row>
    <row r="565">
      <c r="A565" s="106"/>
      <c r="B565" s="112">
        <f t="shared" si="7"/>
        <v>0</v>
      </c>
      <c r="C565" s="116">
        <f t="shared" si="4"/>
        <v>0</v>
      </c>
      <c r="D565" s="116">
        <f t="shared" si="8"/>
        <v>0</v>
      </c>
      <c r="E565" s="116">
        <f t="shared" si="5"/>
        <v>0</v>
      </c>
      <c r="F565" s="115">
        <f t="shared" si="2"/>
        <v>0</v>
      </c>
      <c r="G565" s="115">
        <f t="shared" si="6"/>
        <v>4328.050471</v>
      </c>
    </row>
    <row r="566">
      <c r="A566" s="106"/>
      <c r="B566" s="112">
        <f t="shared" si="7"/>
        <v>0</v>
      </c>
      <c r="C566" s="116">
        <f t="shared" si="4"/>
        <v>0</v>
      </c>
      <c r="D566" s="116">
        <f t="shared" si="8"/>
        <v>0</v>
      </c>
      <c r="E566" s="116">
        <f t="shared" si="5"/>
        <v>0</v>
      </c>
      <c r="F566" s="115">
        <f t="shared" si="2"/>
        <v>0</v>
      </c>
      <c r="G566" s="115">
        <f t="shared" si="6"/>
        <v>4328.050471</v>
      </c>
    </row>
    <row r="567">
      <c r="A567" s="106"/>
      <c r="B567" s="112">
        <f t="shared" si="7"/>
        <v>0</v>
      </c>
      <c r="C567" s="116">
        <f t="shared" si="4"/>
        <v>0</v>
      </c>
      <c r="D567" s="116">
        <f t="shared" si="8"/>
        <v>0</v>
      </c>
      <c r="E567" s="116">
        <f t="shared" si="5"/>
        <v>0</v>
      </c>
      <c r="F567" s="115">
        <f t="shared" si="2"/>
        <v>0</v>
      </c>
      <c r="G567" s="115">
        <f t="shared" si="6"/>
        <v>4328.050471</v>
      </c>
    </row>
    <row r="568">
      <c r="A568" s="106"/>
      <c r="B568" s="112">
        <f t="shared" si="7"/>
        <v>0</v>
      </c>
      <c r="C568" s="116">
        <f t="shared" si="4"/>
        <v>0</v>
      </c>
      <c r="D568" s="116">
        <f t="shared" si="8"/>
        <v>0</v>
      </c>
      <c r="E568" s="116">
        <f t="shared" si="5"/>
        <v>0</v>
      </c>
      <c r="F568" s="115">
        <f t="shared" si="2"/>
        <v>0</v>
      </c>
      <c r="G568" s="115">
        <f t="shared" si="6"/>
        <v>4328.050471</v>
      </c>
    </row>
    <row r="569">
      <c r="A569" s="106"/>
      <c r="B569" s="112">
        <f t="shared" si="7"/>
        <v>0</v>
      </c>
      <c r="C569" s="116">
        <f t="shared" si="4"/>
        <v>0</v>
      </c>
      <c r="D569" s="116">
        <f t="shared" si="8"/>
        <v>0</v>
      </c>
      <c r="E569" s="116">
        <f t="shared" si="5"/>
        <v>0</v>
      </c>
      <c r="F569" s="115">
        <f t="shared" si="2"/>
        <v>0</v>
      </c>
      <c r="G569" s="115">
        <f t="shared" si="6"/>
        <v>4328.050471</v>
      </c>
    </row>
    <row r="570">
      <c r="A570" s="106"/>
      <c r="B570" s="112">
        <f t="shared" si="7"/>
        <v>0</v>
      </c>
      <c r="C570" s="116">
        <f t="shared" si="4"/>
        <v>0</v>
      </c>
      <c r="D570" s="116">
        <f t="shared" si="8"/>
        <v>0</v>
      </c>
      <c r="E570" s="116">
        <f t="shared" si="5"/>
        <v>0</v>
      </c>
      <c r="F570" s="115">
        <f t="shared" si="2"/>
        <v>0</v>
      </c>
      <c r="G570" s="115">
        <f t="shared" si="6"/>
        <v>4328.050471</v>
      </c>
    </row>
    <row r="571">
      <c r="A571" s="106"/>
      <c r="B571" s="112">
        <f t="shared" si="7"/>
        <v>0</v>
      </c>
      <c r="C571" s="116">
        <f t="shared" si="4"/>
        <v>0</v>
      </c>
      <c r="D571" s="116">
        <f t="shared" si="8"/>
        <v>0</v>
      </c>
      <c r="E571" s="116">
        <f t="shared" si="5"/>
        <v>0</v>
      </c>
      <c r="F571" s="115">
        <f t="shared" si="2"/>
        <v>0</v>
      </c>
      <c r="G571" s="115">
        <f t="shared" si="6"/>
        <v>4328.050471</v>
      </c>
    </row>
    <row r="572">
      <c r="A572" s="106"/>
      <c r="B572" s="112">
        <f t="shared" si="7"/>
        <v>0</v>
      </c>
      <c r="C572" s="116">
        <f t="shared" si="4"/>
        <v>0</v>
      </c>
      <c r="D572" s="116">
        <f t="shared" si="8"/>
        <v>0</v>
      </c>
      <c r="E572" s="116">
        <f t="shared" si="5"/>
        <v>0</v>
      </c>
      <c r="F572" s="115">
        <f t="shared" si="2"/>
        <v>0</v>
      </c>
      <c r="G572" s="115">
        <f t="shared" si="6"/>
        <v>4328.050471</v>
      </c>
    </row>
    <row r="573">
      <c r="A573" s="106"/>
      <c r="B573" s="112">
        <f t="shared" si="7"/>
        <v>0</v>
      </c>
      <c r="C573" s="116">
        <f t="shared" si="4"/>
        <v>0</v>
      </c>
      <c r="D573" s="116">
        <f t="shared" si="8"/>
        <v>0</v>
      </c>
      <c r="E573" s="116">
        <f t="shared" si="5"/>
        <v>0</v>
      </c>
      <c r="F573" s="115">
        <f t="shared" si="2"/>
        <v>0</v>
      </c>
      <c r="G573" s="115">
        <f t="shared" si="6"/>
        <v>4328.050471</v>
      </c>
    </row>
    <row r="574">
      <c r="A574" s="106"/>
      <c r="B574" s="112">
        <f t="shared" si="7"/>
        <v>0</v>
      </c>
      <c r="C574" s="116">
        <f t="shared" si="4"/>
        <v>0</v>
      </c>
      <c r="D574" s="116">
        <f t="shared" si="8"/>
        <v>0</v>
      </c>
      <c r="E574" s="116">
        <f t="shared" si="5"/>
        <v>0</v>
      </c>
      <c r="F574" s="115">
        <f t="shared" si="2"/>
        <v>0</v>
      </c>
      <c r="G574" s="115">
        <f t="shared" si="6"/>
        <v>4328.050471</v>
      </c>
    </row>
    <row r="575">
      <c r="A575" s="106"/>
      <c r="B575" s="112">
        <f t="shared" si="7"/>
        <v>0</v>
      </c>
      <c r="C575" s="116">
        <f t="shared" si="4"/>
        <v>0</v>
      </c>
      <c r="D575" s="116">
        <f t="shared" si="8"/>
        <v>0</v>
      </c>
      <c r="E575" s="116">
        <f t="shared" si="5"/>
        <v>0</v>
      </c>
      <c r="F575" s="115">
        <f t="shared" si="2"/>
        <v>0</v>
      </c>
      <c r="G575" s="115">
        <f t="shared" si="6"/>
        <v>4328.050471</v>
      </c>
    </row>
    <row r="576">
      <c r="A576" s="106"/>
      <c r="B576" s="112">
        <f t="shared" si="7"/>
        <v>0</v>
      </c>
      <c r="C576" s="116">
        <f t="shared" si="4"/>
        <v>0</v>
      </c>
      <c r="D576" s="116">
        <f t="shared" si="8"/>
        <v>0</v>
      </c>
      <c r="E576" s="116">
        <f t="shared" si="5"/>
        <v>0</v>
      </c>
      <c r="F576" s="115">
        <f t="shared" si="2"/>
        <v>0</v>
      </c>
      <c r="G576" s="115">
        <f t="shared" si="6"/>
        <v>4328.050471</v>
      </c>
    </row>
    <row r="577">
      <c r="A577" s="106"/>
      <c r="B577" s="112">
        <f t="shared" si="7"/>
        <v>0</v>
      </c>
      <c r="C577" s="116">
        <f t="shared" si="4"/>
        <v>0</v>
      </c>
      <c r="D577" s="116">
        <f t="shared" si="8"/>
        <v>0</v>
      </c>
      <c r="E577" s="116">
        <f t="shared" si="5"/>
        <v>0</v>
      </c>
      <c r="F577" s="115">
        <f t="shared" si="2"/>
        <v>0</v>
      </c>
      <c r="G577" s="115">
        <f t="shared" si="6"/>
        <v>4328.050471</v>
      </c>
    </row>
    <row r="578">
      <c r="A578" s="106"/>
      <c r="B578" s="112">
        <f t="shared" si="7"/>
        <v>0</v>
      </c>
      <c r="C578" s="116">
        <f t="shared" si="4"/>
        <v>0</v>
      </c>
      <c r="D578" s="116">
        <f t="shared" si="8"/>
        <v>0</v>
      </c>
      <c r="E578" s="116">
        <f t="shared" si="5"/>
        <v>0</v>
      </c>
      <c r="F578" s="115">
        <f t="shared" si="2"/>
        <v>0</v>
      </c>
      <c r="G578" s="115">
        <f t="shared" si="6"/>
        <v>4328.050471</v>
      </c>
    </row>
    <row r="579">
      <c r="A579" s="106"/>
      <c r="B579" s="112">
        <f t="shared" si="7"/>
        <v>0</v>
      </c>
      <c r="C579" s="116">
        <f t="shared" si="4"/>
        <v>0</v>
      </c>
      <c r="D579" s="116">
        <f t="shared" si="8"/>
        <v>0</v>
      </c>
      <c r="E579" s="116">
        <f t="shared" si="5"/>
        <v>0</v>
      </c>
      <c r="F579" s="115">
        <f t="shared" si="2"/>
        <v>0</v>
      </c>
      <c r="G579" s="115">
        <f t="shared" si="6"/>
        <v>4328.050471</v>
      </c>
    </row>
    <row r="580">
      <c r="A580" s="106"/>
      <c r="B580" s="112">
        <f t="shared" si="7"/>
        <v>0</v>
      </c>
      <c r="C580" s="116">
        <f t="shared" si="4"/>
        <v>0</v>
      </c>
      <c r="D580" s="116">
        <f t="shared" si="8"/>
        <v>0</v>
      </c>
      <c r="E580" s="116">
        <f t="shared" si="5"/>
        <v>0</v>
      </c>
      <c r="F580" s="115">
        <f t="shared" si="2"/>
        <v>0</v>
      </c>
      <c r="G580" s="115">
        <f t="shared" si="6"/>
        <v>4328.050471</v>
      </c>
    </row>
    <row r="581">
      <c r="A581" s="106"/>
      <c r="B581" s="112">
        <f t="shared" si="7"/>
        <v>0</v>
      </c>
      <c r="C581" s="116">
        <f t="shared" si="4"/>
        <v>0</v>
      </c>
      <c r="D581" s="116">
        <f t="shared" si="8"/>
        <v>0</v>
      </c>
      <c r="E581" s="116">
        <f t="shared" si="5"/>
        <v>0</v>
      </c>
      <c r="F581" s="115">
        <f t="shared" si="2"/>
        <v>0</v>
      </c>
      <c r="G581" s="115">
        <f t="shared" si="6"/>
        <v>4328.050471</v>
      </c>
    </row>
    <row r="582">
      <c r="A582" s="106"/>
      <c r="B582" s="112">
        <f t="shared" si="7"/>
        <v>0</v>
      </c>
      <c r="C582" s="116">
        <f t="shared" si="4"/>
        <v>0</v>
      </c>
      <c r="D582" s="116">
        <f t="shared" si="8"/>
        <v>0</v>
      </c>
      <c r="E582" s="116">
        <f t="shared" si="5"/>
        <v>0</v>
      </c>
      <c r="F582" s="115">
        <f t="shared" si="2"/>
        <v>0</v>
      </c>
      <c r="G582" s="115">
        <f t="shared" si="6"/>
        <v>4328.050471</v>
      </c>
    </row>
    <row r="583">
      <c r="A583" s="106"/>
      <c r="B583" s="112">
        <f t="shared" si="7"/>
        <v>0</v>
      </c>
      <c r="C583" s="116">
        <f t="shared" si="4"/>
        <v>0</v>
      </c>
      <c r="D583" s="116">
        <f t="shared" si="8"/>
        <v>0</v>
      </c>
      <c r="E583" s="116">
        <f t="shared" si="5"/>
        <v>0</v>
      </c>
      <c r="F583" s="115">
        <f t="shared" si="2"/>
        <v>0</v>
      </c>
      <c r="G583" s="115">
        <f t="shared" si="6"/>
        <v>4328.050471</v>
      </c>
    </row>
    <row r="584">
      <c r="A584" s="106"/>
      <c r="B584" s="112">
        <f t="shared" si="7"/>
        <v>0</v>
      </c>
      <c r="C584" s="116">
        <f t="shared" si="4"/>
        <v>0</v>
      </c>
      <c r="D584" s="116">
        <f t="shared" si="8"/>
        <v>0</v>
      </c>
      <c r="E584" s="116">
        <f t="shared" si="5"/>
        <v>0</v>
      </c>
      <c r="F584" s="115">
        <f t="shared" si="2"/>
        <v>0</v>
      </c>
      <c r="G584" s="115">
        <f t="shared" si="6"/>
        <v>4328.050471</v>
      </c>
    </row>
    <row r="585">
      <c r="A585" s="106"/>
      <c r="B585" s="112">
        <f t="shared" si="7"/>
        <v>0</v>
      </c>
      <c r="C585" s="116">
        <f t="shared" si="4"/>
        <v>0</v>
      </c>
      <c r="D585" s="116">
        <f t="shared" si="8"/>
        <v>0</v>
      </c>
      <c r="E585" s="116">
        <f t="shared" si="5"/>
        <v>0</v>
      </c>
      <c r="F585" s="115">
        <f t="shared" si="2"/>
        <v>0</v>
      </c>
      <c r="G585" s="115">
        <f t="shared" si="6"/>
        <v>4328.050471</v>
      </c>
    </row>
    <row r="586">
      <c r="A586" s="106"/>
      <c r="B586" s="112">
        <f t="shared" si="7"/>
        <v>0</v>
      </c>
      <c r="C586" s="116">
        <f t="shared" si="4"/>
        <v>0</v>
      </c>
      <c r="D586" s="116">
        <f t="shared" si="8"/>
        <v>0</v>
      </c>
      <c r="E586" s="116">
        <f t="shared" si="5"/>
        <v>0</v>
      </c>
      <c r="F586" s="115">
        <f t="shared" si="2"/>
        <v>0</v>
      </c>
      <c r="G586" s="115">
        <f t="shared" si="6"/>
        <v>4328.050471</v>
      </c>
    </row>
    <row r="587">
      <c r="A587" s="106"/>
      <c r="B587" s="112">
        <f t="shared" si="7"/>
        <v>0</v>
      </c>
      <c r="C587" s="116">
        <f t="shared" si="4"/>
        <v>0</v>
      </c>
      <c r="D587" s="116">
        <f t="shared" si="8"/>
        <v>0</v>
      </c>
      <c r="E587" s="116">
        <f t="shared" si="5"/>
        <v>0</v>
      </c>
      <c r="F587" s="115">
        <f t="shared" si="2"/>
        <v>0</v>
      </c>
      <c r="G587" s="115">
        <f t="shared" si="6"/>
        <v>4328.050471</v>
      </c>
    </row>
    <row r="588">
      <c r="A588" s="106"/>
      <c r="B588" s="112">
        <f t="shared" si="7"/>
        <v>0</v>
      </c>
      <c r="C588" s="116">
        <f t="shared" si="4"/>
        <v>0</v>
      </c>
      <c r="D588" s="116">
        <f t="shared" si="8"/>
        <v>0</v>
      </c>
      <c r="E588" s="116">
        <f t="shared" si="5"/>
        <v>0</v>
      </c>
      <c r="F588" s="115">
        <f t="shared" si="2"/>
        <v>0</v>
      </c>
      <c r="G588" s="115">
        <f t="shared" si="6"/>
        <v>4328.050471</v>
      </c>
    </row>
    <row r="589">
      <c r="A589" s="106"/>
      <c r="B589" s="112">
        <f t="shared" si="7"/>
        <v>0</v>
      </c>
      <c r="C589" s="116">
        <f t="shared" si="4"/>
        <v>0</v>
      </c>
      <c r="D589" s="116">
        <f t="shared" si="8"/>
        <v>0</v>
      </c>
      <c r="E589" s="116">
        <f t="shared" si="5"/>
        <v>0</v>
      </c>
      <c r="F589" s="115">
        <f t="shared" si="2"/>
        <v>0</v>
      </c>
      <c r="G589" s="115">
        <f t="shared" si="6"/>
        <v>4328.050471</v>
      </c>
    </row>
    <row r="590">
      <c r="A590" s="106"/>
      <c r="B590" s="112">
        <f t="shared" si="7"/>
        <v>0</v>
      </c>
      <c r="C590" s="116">
        <f t="shared" si="4"/>
        <v>0</v>
      </c>
      <c r="D590" s="116">
        <f t="shared" si="8"/>
        <v>0</v>
      </c>
      <c r="E590" s="116">
        <f t="shared" si="5"/>
        <v>0</v>
      </c>
      <c r="F590" s="115">
        <f t="shared" si="2"/>
        <v>0</v>
      </c>
      <c r="G590" s="115">
        <f t="shared" si="6"/>
        <v>4328.050471</v>
      </c>
    </row>
    <row r="591">
      <c r="A591" s="106"/>
      <c r="B591" s="112">
        <f t="shared" si="7"/>
        <v>0</v>
      </c>
      <c r="C591" s="116">
        <f t="shared" si="4"/>
        <v>0</v>
      </c>
      <c r="D591" s="116">
        <f t="shared" si="8"/>
        <v>0</v>
      </c>
      <c r="E591" s="116">
        <f t="shared" si="5"/>
        <v>0</v>
      </c>
      <c r="F591" s="115">
        <f t="shared" si="2"/>
        <v>0</v>
      </c>
      <c r="G591" s="115">
        <f t="shared" si="6"/>
        <v>4328.050471</v>
      </c>
    </row>
    <row r="592">
      <c r="A592" s="106"/>
      <c r="B592" s="112">
        <f t="shared" si="7"/>
        <v>0</v>
      </c>
      <c r="C592" s="116">
        <f t="shared" si="4"/>
        <v>0</v>
      </c>
      <c r="D592" s="116">
        <f t="shared" si="8"/>
        <v>0</v>
      </c>
      <c r="E592" s="116">
        <f t="shared" si="5"/>
        <v>0</v>
      </c>
      <c r="F592" s="115">
        <f t="shared" si="2"/>
        <v>0</v>
      </c>
      <c r="G592" s="115">
        <f t="shared" si="6"/>
        <v>4328.050471</v>
      </c>
    </row>
    <row r="593">
      <c r="A593" s="106"/>
      <c r="B593" s="112">
        <f t="shared" si="7"/>
        <v>0</v>
      </c>
      <c r="C593" s="116">
        <f t="shared" si="4"/>
        <v>0</v>
      </c>
      <c r="D593" s="116">
        <f t="shared" si="8"/>
        <v>0</v>
      </c>
      <c r="E593" s="116">
        <f t="shared" si="5"/>
        <v>0</v>
      </c>
      <c r="F593" s="115">
        <f t="shared" si="2"/>
        <v>0</v>
      </c>
      <c r="G593" s="115">
        <f t="shared" si="6"/>
        <v>4328.050471</v>
      </c>
    </row>
    <row r="594">
      <c r="A594" s="106"/>
      <c r="B594" s="112">
        <f t="shared" si="7"/>
        <v>0</v>
      </c>
      <c r="C594" s="116">
        <f t="shared" si="4"/>
        <v>0</v>
      </c>
      <c r="D594" s="116">
        <f t="shared" si="8"/>
        <v>0</v>
      </c>
      <c r="E594" s="116">
        <f t="shared" si="5"/>
        <v>0</v>
      </c>
      <c r="F594" s="115">
        <f t="shared" si="2"/>
        <v>0</v>
      </c>
      <c r="G594" s="115">
        <f t="shared" si="6"/>
        <v>4328.050471</v>
      </c>
    </row>
    <row r="595">
      <c r="A595" s="106"/>
      <c r="B595" s="112">
        <f t="shared" si="7"/>
        <v>0</v>
      </c>
      <c r="C595" s="116">
        <f t="shared" si="4"/>
        <v>0</v>
      </c>
      <c r="D595" s="116">
        <f t="shared" si="8"/>
        <v>0</v>
      </c>
      <c r="E595" s="116">
        <f t="shared" si="5"/>
        <v>0</v>
      </c>
      <c r="F595" s="115">
        <f t="shared" si="2"/>
        <v>0</v>
      </c>
      <c r="G595" s="115">
        <f t="shared" si="6"/>
        <v>4328.050471</v>
      </c>
    </row>
    <row r="596">
      <c r="A596" s="106"/>
      <c r="B596" s="112">
        <f t="shared" si="7"/>
        <v>0</v>
      </c>
      <c r="C596" s="116">
        <f t="shared" si="4"/>
        <v>0</v>
      </c>
      <c r="D596" s="116">
        <f t="shared" si="8"/>
        <v>0</v>
      </c>
      <c r="E596" s="116">
        <f t="shared" si="5"/>
        <v>0</v>
      </c>
      <c r="F596" s="115">
        <f t="shared" si="2"/>
        <v>0</v>
      </c>
      <c r="G596" s="115">
        <f t="shared" si="6"/>
        <v>4328.050471</v>
      </c>
    </row>
    <row r="597">
      <c r="A597" s="106"/>
      <c r="B597" s="112">
        <f t="shared" si="7"/>
        <v>0</v>
      </c>
      <c r="C597" s="116">
        <f t="shared" si="4"/>
        <v>0</v>
      </c>
      <c r="D597" s="116">
        <f t="shared" si="8"/>
        <v>0</v>
      </c>
      <c r="E597" s="116">
        <f t="shared" si="5"/>
        <v>0</v>
      </c>
      <c r="F597" s="115">
        <f t="shared" si="2"/>
        <v>0</v>
      </c>
      <c r="G597" s="115">
        <f t="shared" si="6"/>
        <v>4328.050471</v>
      </c>
    </row>
    <row r="598">
      <c r="A598" s="106"/>
      <c r="B598" s="112">
        <f t="shared" si="7"/>
        <v>0</v>
      </c>
      <c r="C598" s="116">
        <f t="shared" si="4"/>
        <v>0</v>
      </c>
      <c r="D598" s="116">
        <f t="shared" si="8"/>
        <v>0</v>
      </c>
      <c r="E598" s="116">
        <f t="shared" si="5"/>
        <v>0</v>
      </c>
      <c r="F598" s="115">
        <f t="shared" si="2"/>
        <v>0</v>
      </c>
      <c r="G598" s="115">
        <f t="shared" si="6"/>
        <v>4328.050471</v>
      </c>
    </row>
    <row r="599">
      <c r="A599" s="106"/>
      <c r="B599" s="112">
        <f t="shared" si="7"/>
        <v>0</v>
      </c>
      <c r="C599" s="116">
        <f t="shared" si="4"/>
        <v>0</v>
      </c>
      <c r="D599" s="116">
        <f t="shared" si="8"/>
        <v>0</v>
      </c>
      <c r="E599" s="116">
        <f t="shared" si="5"/>
        <v>0</v>
      </c>
      <c r="F599" s="115">
        <f t="shared" si="2"/>
        <v>0</v>
      </c>
      <c r="G599" s="115">
        <f t="shared" si="6"/>
        <v>4328.050471</v>
      </c>
    </row>
    <row r="600">
      <c r="A600" s="106"/>
      <c r="B600" s="112">
        <f t="shared" si="7"/>
        <v>0</v>
      </c>
      <c r="C600" s="116">
        <f t="shared" si="4"/>
        <v>0</v>
      </c>
      <c r="D600" s="116">
        <f t="shared" si="8"/>
        <v>0</v>
      </c>
      <c r="E600" s="116">
        <f t="shared" si="5"/>
        <v>0</v>
      </c>
      <c r="F600" s="115">
        <f t="shared" si="2"/>
        <v>0</v>
      </c>
      <c r="G600" s="115">
        <f t="shared" si="6"/>
        <v>4328.050471</v>
      </c>
    </row>
    <row r="601">
      <c r="A601" s="106"/>
      <c r="B601" s="112">
        <f t="shared" si="7"/>
        <v>0</v>
      </c>
      <c r="C601" s="116">
        <f t="shared" si="4"/>
        <v>0</v>
      </c>
      <c r="D601" s="116">
        <f t="shared" si="8"/>
        <v>0</v>
      </c>
      <c r="E601" s="116">
        <f t="shared" si="5"/>
        <v>0</v>
      </c>
      <c r="F601" s="115">
        <f t="shared" si="2"/>
        <v>0</v>
      </c>
      <c r="G601" s="115">
        <f t="shared" si="6"/>
        <v>4328.050471</v>
      </c>
    </row>
    <row r="602">
      <c r="A602" s="106"/>
      <c r="B602" s="106"/>
      <c r="C602" s="106"/>
      <c r="D602" s="106"/>
      <c r="E602" s="106"/>
      <c r="F602" s="106"/>
      <c r="G602" s="106"/>
    </row>
    <row r="603">
      <c r="A603" s="106"/>
      <c r="B603" s="106"/>
      <c r="C603" s="106"/>
      <c r="D603" s="106"/>
      <c r="E603" s="106"/>
      <c r="F603" s="106"/>
      <c r="G603" s="106"/>
    </row>
    <row r="604">
      <c r="A604" s="106"/>
      <c r="B604" s="106"/>
      <c r="C604" s="106"/>
      <c r="D604" s="106"/>
      <c r="E604" s="106"/>
      <c r="F604" s="106"/>
      <c r="G604" s="106"/>
    </row>
    <row r="605">
      <c r="A605" s="106"/>
      <c r="B605" s="106"/>
      <c r="C605" s="106"/>
      <c r="D605" s="106"/>
      <c r="E605" s="106"/>
      <c r="F605" s="106"/>
      <c r="G605" s="106"/>
    </row>
    <row r="606">
      <c r="A606" s="106"/>
      <c r="B606" s="106"/>
      <c r="C606" s="106"/>
      <c r="D606" s="106"/>
      <c r="E606" s="106"/>
      <c r="F606" s="106"/>
      <c r="G606" s="106"/>
    </row>
    <row r="607">
      <c r="A607" s="106"/>
      <c r="B607" s="106"/>
      <c r="C607" s="106"/>
      <c r="D607" s="106"/>
      <c r="E607" s="106"/>
      <c r="F607" s="106"/>
      <c r="G607" s="106"/>
    </row>
    <row r="608">
      <c r="A608" s="106"/>
      <c r="B608" s="106"/>
      <c r="C608" s="106"/>
      <c r="D608" s="106"/>
      <c r="E608" s="106"/>
      <c r="F608" s="106"/>
      <c r="G608" s="106"/>
    </row>
    <row r="609">
      <c r="A609" s="106"/>
      <c r="B609" s="106"/>
      <c r="C609" s="106"/>
      <c r="D609" s="106"/>
      <c r="E609" s="106"/>
      <c r="F609" s="106"/>
      <c r="G609" s="106"/>
    </row>
    <row r="610">
      <c r="A610" s="106"/>
      <c r="B610" s="106"/>
      <c r="C610" s="106"/>
      <c r="D610" s="106"/>
      <c r="E610" s="106"/>
      <c r="F610" s="106"/>
      <c r="G610" s="106"/>
    </row>
    <row r="611">
      <c r="A611" s="106"/>
      <c r="B611" s="106"/>
      <c r="C611" s="106"/>
      <c r="D611" s="106"/>
      <c r="E611" s="106"/>
      <c r="F611" s="106"/>
      <c r="G611" s="106"/>
    </row>
    <row r="612">
      <c r="A612" s="106"/>
      <c r="B612" s="106"/>
      <c r="C612" s="106"/>
      <c r="D612" s="106"/>
      <c r="E612" s="106"/>
      <c r="F612" s="106"/>
      <c r="G612" s="106"/>
    </row>
    <row r="613">
      <c r="A613" s="106"/>
      <c r="B613" s="106"/>
      <c r="C613" s="106"/>
      <c r="D613" s="106"/>
      <c r="E613" s="106"/>
      <c r="F613" s="106"/>
      <c r="G613" s="106"/>
    </row>
    <row r="614">
      <c r="A614" s="106"/>
      <c r="B614" s="106"/>
      <c r="C614" s="106"/>
      <c r="D614" s="106"/>
      <c r="E614" s="106"/>
      <c r="F614" s="106"/>
      <c r="G614" s="106"/>
    </row>
    <row r="615">
      <c r="A615" s="106"/>
      <c r="B615" s="106"/>
      <c r="C615" s="106"/>
      <c r="D615" s="106"/>
      <c r="E615" s="106"/>
      <c r="F615" s="106"/>
      <c r="G615" s="106"/>
    </row>
    <row r="616">
      <c r="A616" s="106"/>
      <c r="B616" s="106"/>
      <c r="C616" s="106"/>
      <c r="D616" s="106"/>
      <c r="E616" s="106"/>
      <c r="F616" s="106"/>
      <c r="G616" s="106"/>
    </row>
    <row r="617">
      <c r="A617" s="106"/>
      <c r="B617" s="106"/>
      <c r="C617" s="106"/>
      <c r="D617" s="106"/>
      <c r="E617" s="106"/>
      <c r="F617" s="106"/>
      <c r="G617" s="106"/>
    </row>
    <row r="618">
      <c r="A618" s="106"/>
      <c r="B618" s="106"/>
      <c r="C618" s="106"/>
      <c r="D618" s="106"/>
      <c r="E618" s="106"/>
      <c r="F618" s="106"/>
      <c r="G618" s="106"/>
    </row>
    <row r="619">
      <c r="A619" s="106"/>
      <c r="B619" s="106"/>
      <c r="C619" s="106"/>
      <c r="D619" s="106"/>
      <c r="E619" s="106"/>
      <c r="F619" s="106"/>
      <c r="G619" s="106"/>
    </row>
    <row r="620">
      <c r="A620" s="106"/>
      <c r="B620" s="106"/>
      <c r="C620" s="106"/>
      <c r="D620" s="106"/>
      <c r="E620" s="106"/>
      <c r="F620" s="106"/>
      <c r="G620" s="106"/>
    </row>
    <row r="621">
      <c r="A621" s="106"/>
      <c r="B621" s="106"/>
      <c r="C621" s="106"/>
      <c r="D621" s="106"/>
      <c r="E621" s="106"/>
      <c r="F621" s="106"/>
      <c r="G621" s="106"/>
    </row>
    <row r="622">
      <c r="A622" s="106"/>
      <c r="B622" s="106"/>
      <c r="C622" s="106"/>
      <c r="D622" s="106"/>
      <c r="E622" s="106"/>
      <c r="F622" s="106"/>
      <c r="G622" s="106"/>
    </row>
    <row r="623">
      <c r="A623" s="106"/>
      <c r="B623" s="106"/>
      <c r="C623" s="106"/>
      <c r="D623" s="106"/>
      <c r="E623" s="106"/>
      <c r="F623" s="106"/>
      <c r="G623" s="106"/>
    </row>
    <row r="624">
      <c r="A624" s="106"/>
      <c r="B624" s="106"/>
      <c r="C624" s="106"/>
      <c r="D624" s="106"/>
      <c r="E624" s="106"/>
      <c r="F624" s="106"/>
      <c r="G624" s="106"/>
    </row>
    <row r="625">
      <c r="A625" s="106"/>
      <c r="B625" s="106"/>
      <c r="C625" s="106"/>
      <c r="D625" s="106"/>
      <c r="E625" s="106"/>
      <c r="F625" s="106"/>
      <c r="G625" s="106"/>
    </row>
    <row r="626">
      <c r="A626" s="106"/>
      <c r="B626" s="106"/>
      <c r="C626" s="106"/>
      <c r="D626" s="106"/>
      <c r="E626" s="106"/>
      <c r="F626" s="106"/>
      <c r="G626" s="106"/>
    </row>
    <row r="627">
      <c r="A627" s="106"/>
      <c r="B627" s="106"/>
      <c r="C627" s="106"/>
      <c r="D627" s="106"/>
      <c r="E627" s="106"/>
      <c r="F627" s="106"/>
      <c r="G627" s="106"/>
    </row>
    <row r="628">
      <c r="A628" s="106"/>
      <c r="B628" s="106"/>
      <c r="C628" s="106"/>
      <c r="D628" s="106"/>
      <c r="E628" s="106"/>
      <c r="F628" s="106"/>
      <c r="G628" s="106"/>
    </row>
    <row r="629">
      <c r="A629" s="106"/>
      <c r="B629" s="106"/>
      <c r="C629" s="106"/>
      <c r="D629" s="106"/>
      <c r="E629" s="106"/>
      <c r="F629" s="106"/>
      <c r="G629" s="106"/>
    </row>
    <row r="630">
      <c r="A630" s="106"/>
      <c r="B630" s="106"/>
      <c r="C630" s="106"/>
      <c r="D630" s="106"/>
      <c r="E630" s="106"/>
      <c r="F630" s="106"/>
      <c r="G630" s="106"/>
    </row>
    <row r="631">
      <c r="A631" s="106"/>
      <c r="B631" s="106"/>
      <c r="C631" s="106"/>
      <c r="D631" s="106"/>
      <c r="E631" s="106"/>
      <c r="F631" s="106"/>
      <c r="G631" s="106"/>
    </row>
    <row r="632">
      <c r="A632" s="106"/>
      <c r="B632" s="106"/>
      <c r="C632" s="106"/>
      <c r="D632" s="106"/>
      <c r="E632" s="106"/>
      <c r="F632" s="106"/>
      <c r="G632" s="106"/>
    </row>
    <row r="633">
      <c r="A633" s="106"/>
      <c r="B633" s="106"/>
      <c r="C633" s="106"/>
      <c r="D633" s="106"/>
      <c r="E633" s="106"/>
      <c r="F633" s="106"/>
      <c r="G633" s="106"/>
    </row>
    <row r="634">
      <c r="A634" s="106"/>
      <c r="B634" s="106"/>
      <c r="C634" s="106"/>
      <c r="D634" s="106"/>
      <c r="E634" s="106"/>
      <c r="F634" s="106"/>
      <c r="G634" s="106"/>
    </row>
    <row r="635">
      <c r="A635" s="106"/>
      <c r="B635" s="106"/>
      <c r="C635" s="106"/>
      <c r="D635" s="106"/>
      <c r="E635" s="106"/>
      <c r="F635" s="106"/>
      <c r="G635" s="106"/>
    </row>
    <row r="636">
      <c r="A636" s="106"/>
      <c r="B636" s="106"/>
      <c r="C636" s="106"/>
      <c r="D636" s="106"/>
      <c r="E636" s="106"/>
      <c r="F636" s="106"/>
      <c r="G636" s="106"/>
    </row>
    <row r="637">
      <c r="A637" s="106"/>
      <c r="B637" s="106"/>
      <c r="C637" s="106"/>
      <c r="D637" s="106"/>
      <c r="E637" s="106"/>
      <c r="F637" s="106"/>
      <c r="G637" s="106"/>
    </row>
    <row r="638">
      <c r="A638" s="106"/>
      <c r="B638" s="106"/>
      <c r="C638" s="106"/>
      <c r="D638" s="106"/>
      <c r="E638" s="106"/>
      <c r="F638" s="106"/>
      <c r="G638" s="106"/>
    </row>
    <row r="639">
      <c r="A639" s="106"/>
      <c r="B639" s="106"/>
      <c r="C639" s="106"/>
      <c r="D639" s="106"/>
      <c r="E639" s="106"/>
      <c r="F639" s="106"/>
      <c r="G639" s="106"/>
    </row>
    <row r="640">
      <c r="A640" s="106"/>
      <c r="B640" s="106"/>
      <c r="C640" s="106"/>
      <c r="D640" s="106"/>
      <c r="E640" s="106"/>
      <c r="F640" s="106"/>
      <c r="G640" s="106"/>
    </row>
    <row r="641">
      <c r="A641" s="106"/>
      <c r="B641" s="106"/>
      <c r="C641" s="106"/>
      <c r="D641" s="106"/>
      <c r="E641" s="106"/>
      <c r="F641" s="106"/>
      <c r="G641" s="106"/>
    </row>
    <row r="642">
      <c r="A642" s="106"/>
      <c r="B642" s="106"/>
      <c r="C642" s="106"/>
      <c r="D642" s="106"/>
      <c r="E642" s="106"/>
      <c r="F642" s="106"/>
      <c r="G642" s="106"/>
    </row>
    <row r="643">
      <c r="A643" s="106"/>
      <c r="B643" s="106"/>
      <c r="C643" s="106"/>
      <c r="D643" s="106"/>
      <c r="E643" s="106"/>
      <c r="F643" s="106"/>
      <c r="G643" s="106"/>
    </row>
    <row r="644">
      <c r="A644" s="106"/>
      <c r="B644" s="106"/>
      <c r="C644" s="106"/>
      <c r="D644" s="106"/>
      <c r="E644" s="106"/>
      <c r="F644" s="106"/>
      <c r="G644" s="106"/>
    </row>
    <row r="645">
      <c r="A645" s="106"/>
      <c r="B645" s="106"/>
      <c r="C645" s="106"/>
      <c r="D645" s="106"/>
      <c r="E645" s="106"/>
      <c r="F645" s="106"/>
      <c r="G645" s="106"/>
    </row>
    <row r="646">
      <c r="A646" s="106"/>
      <c r="B646" s="106"/>
      <c r="C646" s="106"/>
      <c r="D646" s="106"/>
      <c r="E646" s="106"/>
      <c r="F646" s="106"/>
      <c r="G646" s="106"/>
    </row>
    <row r="647">
      <c r="A647" s="106"/>
      <c r="B647" s="106"/>
      <c r="C647" s="106"/>
      <c r="D647" s="106"/>
      <c r="E647" s="106"/>
      <c r="F647" s="106"/>
      <c r="G647" s="106"/>
    </row>
    <row r="648">
      <c r="A648" s="106"/>
      <c r="B648" s="106"/>
      <c r="C648" s="106"/>
      <c r="D648" s="106"/>
      <c r="E648" s="106"/>
      <c r="F648" s="106"/>
      <c r="G648" s="106"/>
    </row>
    <row r="649">
      <c r="A649" s="106"/>
      <c r="B649" s="106"/>
      <c r="C649" s="106"/>
      <c r="D649" s="106"/>
      <c r="E649" s="106"/>
      <c r="F649" s="106"/>
      <c r="G649" s="106"/>
    </row>
    <row r="650">
      <c r="A650" s="106"/>
      <c r="B650" s="106"/>
      <c r="C650" s="106"/>
      <c r="D650" s="106"/>
      <c r="E650" s="106"/>
      <c r="F650" s="106"/>
      <c r="G650" s="106"/>
    </row>
    <row r="651">
      <c r="A651" s="106"/>
      <c r="B651" s="106"/>
      <c r="C651" s="106"/>
      <c r="D651" s="106"/>
      <c r="E651" s="106"/>
      <c r="F651" s="106"/>
      <c r="G651" s="106"/>
    </row>
    <row r="652">
      <c r="A652" s="106"/>
      <c r="B652" s="106"/>
      <c r="C652" s="106"/>
      <c r="D652" s="106"/>
      <c r="E652" s="106"/>
      <c r="F652" s="106"/>
      <c r="G652" s="106"/>
    </row>
    <row r="653">
      <c r="A653" s="106"/>
      <c r="B653" s="106"/>
      <c r="C653" s="106"/>
      <c r="D653" s="106"/>
      <c r="E653" s="106"/>
      <c r="F653" s="106"/>
      <c r="G653" s="106"/>
    </row>
    <row r="654">
      <c r="A654" s="106"/>
      <c r="B654" s="106"/>
      <c r="C654" s="106"/>
      <c r="D654" s="106"/>
      <c r="E654" s="106"/>
      <c r="F654" s="106"/>
      <c r="G654" s="106"/>
    </row>
    <row r="655">
      <c r="A655" s="106"/>
      <c r="B655" s="106"/>
      <c r="C655" s="106"/>
      <c r="D655" s="106"/>
      <c r="E655" s="106"/>
      <c r="F655" s="106"/>
      <c r="G655" s="106"/>
    </row>
    <row r="656">
      <c r="A656" s="106"/>
      <c r="B656" s="106"/>
      <c r="C656" s="106"/>
      <c r="D656" s="106"/>
      <c r="E656" s="106"/>
      <c r="F656" s="106"/>
      <c r="G656" s="106"/>
    </row>
    <row r="657">
      <c r="A657" s="106"/>
      <c r="B657" s="106"/>
      <c r="C657" s="106"/>
      <c r="D657" s="106"/>
      <c r="E657" s="106"/>
      <c r="F657" s="106"/>
      <c r="G657" s="106"/>
    </row>
    <row r="658">
      <c r="A658" s="106"/>
      <c r="B658" s="106"/>
      <c r="C658" s="106"/>
      <c r="D658" s="106"/>
      <c r="E658" s="106"/>
      <c r="F658" s="106"/>
      <c r="G658" s="106"/>
    </row>
    <row r="659">
      <c r="A659" s="106"/>
      <c r="B659" s="106"/>
      <c r="C659" s="106"/>
      <c r="D659" s="106"/>
      <c r="E659" s="106"/>
      <c r="F659" s="106"/>
      <c r="G659" s="106"/>
    </row>
    <row r="660">
      <c r="A660" s="106"/>
      <c r="B660" s="106"/>
      <c r="C660" s="106"/>
      <c r="D660" s="106"/>
      <c r="E660" s="106"/>
      <c r="F660" s="106"/>
      <c r="G660" s="106"/>
    </row>
    <row r="661">
      <c r="A661" s="106"/>
      <c r="B661" s="106"/>
      <c r="C661" s="106"/>
      <c r="D661" s="106"/>
      <c r="E661" s="106"/>
      <c r="F661" s="106"/>
      <c r="G661" s="106"/>
    </row>
    <row r="662">
      <c r="A662" s="106"/>
      <c r="B662" s="106"/>
      <c r="C662" s="106"/>
      <c r="D662" s="106"/>
      <c r="E662" s="106"/>
      <c r="F662" s="106"/>
      <c r="G662" s="106"/>
    </row>
    <row r="663">
      <c r="A663" s="106"/>
      <c r="B663" s="106"/>
      <c r="C663" s="106"/>
      <c r="D663" s="106"/>
      <c r="E663" s="106"/>
      <c r="F663" s="106"/>
      <c r="G663" s="106"/>
    </row>
    <row r="664">
      <c r="A664" s="106"/>
      <c r="B664" s="106"/>
      <c r="C664" s="106"/>
      <c r="D664" s="106"/>
      <c r="E664" s="106"/>
      <c r="F664" s="106"/>
      <c r="G664" s="106"/>
    </row>
    <row r="665">
      <c r="A665" s="106"/>
      <c r="B665" s="106"/>
      <c r="C665" s="106"/>
      <c r="D665" s="106"/>
      <c r="E665" s="106"/>
      <c r="F665" s="106"/>
      <c r="G665" s="106"/>
    </row>
    <row r="666">
      <c r="A666" s="106"/>
      <c r="B666" s="106"/>
      <c r="C666" s="106"/>
      <c r="D666" s="106"/>
      <c r="E666" s="106"/>
      <c r="F666" s="106"/>
      <c r="G666" s="106"/>
    </row>
    <row r="667">
      <c r="A667" s="106"/>
      <c r="B667" s="106"/>
      <c r="C667" s="106"/>
      <c r="D667" s="106"/>
      <c r="E667" s="106"/>
      <c r="F667" s="106"/>
      <c r="G667" s="106"/>
    </row>
    <row r="668">
      <c r="A668" s="106"/>
      <c r="B668" s="106"/>
      <c r="C668" s="106"/>
      <c r="D668" s="106"/>
      <c r="E668" s="106"/>
      <c r="F668" s="106"/>
      <c r="G668" s="106"/>
    </row>
    <row r="669">
      <c r="A669" s="106"/>
      <c r="B669" s="106"/>
      <c r="C669" s="106"/>
      <c r="D669" s="106"/>
      <c r="E669" s="106"/>
      <c r="F669" s="106"/>
      <c r="G669" s="106"/>
    </row>
    <row r="670">
      <c r="A670" s="106"/>
      <c r="B670" s="106"/>
      <c r="C670" s="106"/>
      <c r="D670" s="106"/>
      <c r="E670" s="106"/>
      <c r="F670" s="106"/>
      <c r="G670" s="106"/>
    </row>
    <row r="671">
      <c r="A671" s="106"/>
      <c r="B671" s="106"/>
      <c r="C671" s="106"/>
      <c r="D671" s="106"/>
      <c r="E671" s="106"/>
      <c r="F671" s="106"/>
      <c r="G671" s="106"/>
    </row>
    <row r="672">
      <c r="A672" s="106"/>
      <c r="B672" s="106"/>
      <c r="C672" s="106"/>
      <c r="D672" s="106"/>
      <c r="E672" s="106"/>
      <c r="F672" s="106"/>
      <c r="G672" s="106"/>
    </row>
    <row r="673">
      <c r="A673" s="106"/>
      <c r="B673" s="106"/>
      <c r="C673" s="106"/>
      <c r="D673" s="106"/>
      <c r="E673" s="106"/>
      <c r="F673" s="106"/>
      <c r="G673" s="106"/>
    </row>
    <row r="674">
      <c r="A674" s="106"/>
      <c r="B674" s="106"/>
      <c r="C674" s="106"/>
      <c r="D674" s="106"/>
      <c r="E674" s="106"/>
      <c r="F674" s="106"/>
      <c r="G674" s="106"/>
    </row>
    <row r="675">
      <c r="A675" s="106"/>
      <c r="B675" s="106"/>
      <c r="C675" s="106"/>
      <c r="D675" s="106"/>
      <c r="E675" s="106"/>
      <c r="F675" s="106"/>
      <c r="G675" s="106"/>
    </row>
    <row r="676">
      <c r="A676" s="106"/>
      <c r="B676" s="106"/>
      <c r="C676" s="106"/>
      <c r="D676" s="106"/>
      <c r="E676" s="106"/>
      <c r="F676" s="106"/>
      <c r="G676" s="106"/>
    </row>
    <row r="677">
      <c r="A677" s="106"/>
      <c r="B677" s="106"/>
      <c r="C677" s="106"/>
      <c r="D677" s="106"/>
      <c r="E677" s="106"/>
      <c r="F677" s="106"/>
      <c r="G677" s="106"/>
    </row>
    <row r="678">
      <c r="A678" s="106"/>
      <c r="B678" s="106"/>
      <c r="C678" s="106"/>
      <c r="D678" s="106"/>
      <c r="E678" s="106"/>
      <c r="F678" s="106"/>
      <c r="G678" s="106"/>
    </row>
    <row r="679">
      <c r="A679" s="106"/>
      <c r="B679" s="106"/>
      <c r="C679" s="106"/>
      <c r="D679" s="106"/>
      <c r="E679" s="106"/>
      <c r="F679" s="106"/>
      <c r="G679" s="106"/>
    </row>
    <row r="680">
      <c r="A680" s="106"/>
      <c r="B680" s="106"/>
      <c r="C680" s="106"/>
      <c r="D680" s="106"/>
      <c r="E680" s="106"/>
      <c r="F680" s="106"/>
      <c r="G680" s="106"/>
    </row>
    <row r="681">
      <c r="A681" s="106"/>
      <c r="B681" s="106"/>
      <c r="C681" s="106"/>
      <c r="D681" s="106"/>
      <c r="E681" s="106"/>
      <c r="F681" s="106"/>
      <c r="G681" s="106"/>
    </row>
    <row r="682">
      <c r="A682" s="106"/>
      <c r="B682" s="106"/>
      <c r="C682" s="106"/>
      <c r="D682" s="106"/>
      <c r="E682" s="106"/>
      <c r="F682" s="106"/>
      <c r="G682" s="106"/>
    </row>
    <row r="683">
      <c r="A683" s="106"/>
      <c r="B683" s="106"/>
      <c r="C683" s="106"/>
      <c r="D683" s="106"/>
      <c r="E683" s="106"/>
      <c r="F683" s="106"/>
      <c r="G683" s="106"/>
    </row>
    <row r="684">
      <c r="A684" s="106"/>
      <c r="B684" s="106"/>
      <c r="C684" s="106"/>
      <c r="D684" s="106"/>
      <c r="E684" s="106"/>
      <c r="F684" s="106"/>
      <c r="G684" s="106"/>
    </row>
    <row r="685">
      <c r="A685" s="106"/>
      <c r="B685" s="106"/>
      <c r="C685" s="106"/>
      <c r="D685" s="106"/>
      <c r="E685" s="106"/>
      <c r="F685" s="106"/>
      <c r="G685" s="106"/>
    </row>
    <row r="686">
      <c r="A686" s="106"/>
      <c r="B686" s="106"/>
      <c r="C686" s="106"/>
      <c r="D686" s="106"/>
      <c r="E686" s="106"/>
      <c r="F686" s="106"/>
      <c r="G686" s="106"/>
    </row>
    <row r="687">
      <c r="A687" s="106"/>
      <c r="B687" s="106"/>
      <c r="C687" s="106"/>
      <c r="D687" s="106"/>
      <c r="E687" s="106"/>
      <c r="F687" s="106"/>
      <c r="G687" s="106"/>
    </row>
    <row r="688">
      <c r="A688" s="106"/>
      <c r="B688" s="106"/>
      <c r="C688" s="106"/>
      <c r="D688" s="106"/>
      <c r="E688" s="106"/>
      <c r="F688" s="106"/>
      <c r="G688" s="106"/>
    </row>
    <row r="689">
      <c r="A689" s="106"/>
      <c r="B689" s="106"/>
      <c r="C689" s="106"/>
      <c r="D689" s="106"/>
      <c r="E689" s="106"/>
      <c r="F689" s="106"/>
      <c r="G689" s="106"/>
    </row>
    <row r="690">
      <c r="A690" s="106"/>
      <c r="B690" s="106"/>
      <c r="C690" s="106"/>
      <c r="D690" s="106"/>
      <c r="E690" s="106"/>
      <c r="F690" s="106"/>
      <c r="G690" s="106"/>
    </row>
    <row r="691">
      <c r="A691" s="106"/>
      <c r="B691" s="106"/>
      <c r="C691" s="106"/>
      <c r="D691" s="106"/>
      <c r="E691" s="106"/>
      <c r="F691" s="106"/>
      <c r="G691" s="106"/>
    </row>
    <row r="692">
      <c r="A692" s="106"/>
      <c r="B692" s="106"/>
      <c r="C692" s="106"/>
      <c r="D692" s="106"/>
      <c r="E692" s="106"/>
      <c r="F692" s="106"/>
      <c r="G692" s="106"/>
    </row>
    <row r="693">
      <c r="A693" s="106"/>
      <c r="B693" s="106"/>
      <c r="C693" s="106"/>
      <c r="D693" s="106"/>
      <c r="E693" s="106"/>
      <c r="F693" s="106"/>
      <c r="G693" s="106"/>
    </row>
    <row r="694">
      <c r="A694" s="106"/>
      <c r="B694" s="106"/>
      <c r="C694" s="106"/>
      <c r="D694" s="106"/>
      <c r="E694" s="106"/>
      <c r="F694" s="106"/>
      <c r="G694" s="106"/>
    </row>
    <row r="695">
      <c r="A695" s="106"/>
      <c r="B695" s="106"/>
      <c r="C695" s="106"/>
      <c r="D695" s="106"/>
      <c r="E695" s="106"/>
      <c r="F695" s="106"/>
      <c r="G695" s="106"/>
    </row>
    <row r="696">
      <c r="A696" s="106"/>
      <c r="B696" s="106"/>
      <c r="C696" s="106"/>
      <c r="D696" s="106"/>
      <c r="E696" s="106"/>
      <c r="F696" s="106"/>
      <c r="G696" s="106"/>
    </row>
    <row r="697">
      <c r="A697" s="106"/>
      <c r="B697" s="106"/>
      <c r="C697" s="106"/>
      <c r="D697" s="106"/>
      <c r="E697" s="106"/>
      <c r="F697" s="106"/>
      <c r="G697" s="106"/>
    </row>
    <row r="698">
      <c r="A698" s="106"/>
      <c r="B698" s="106"/>
      <c r="C698" s="106"/>
      <c r="D698" s="106"/>
      <c r="E698" s="106"/>
      <c r="F698" s="106"/>
      <c r="G698" s="106"/>
    </row>
    <row r="699">
      <c r="A699" s="106"/>
      <c r="B699" s="106"/>
      <c r="C699" s="106"/>
      <c r="D699" s="106"/>
      <c r="E699" s="106"/>
      <c r="F699" s="106"/>
      <c r="G699" s="106"/>
    </row>
    <row r="700">
      <c r="A700" s="106"/>
      <c r="B700" s="106"/>
      <c r="C700" s="106"/>
      <c r="D700" s="106"/>
      <c r="E700" s="106"/>
      <c r="F700" s="106"/>
      <c r="G700" s="106"/>
    </row>
    <row r="701">
      <c r="A701" s="106"/>
      <c r="B701" s="106"/>
      <c r="C701" s="106"/>
      <c r="D701" s="106"/>
      <c r="E701" s="106"/>
      <c r="F701" s="106"/>
      <c r="G701" s="106"/>
    </row>
    <row r="702">
      <c r="A702" s="106"/>
      <c r="B702" s="106"/>
      <c r="C702" s="106"/>
      <c r="D702" s="106"/>
      <c r="E702" s="106"/>
      <c r="F702" s="106"/>
      <c r="G702" s="106"/>
    </row>
    <row r="703">
      <c r="A703" s="106"/>
      <c r="B703" s="106"/>
      <c r="C703" s="106"/>
      <c r="D703" s="106"/>
      <c r="E703" s="106"/>
      <c r="F703" s="106"/>
      <c r="G703" s="106"/>
    </row>
    <row r="704">
      <c r="A704" s="106"/>
      <c r="B704" s="106"/>
      <c r="C704" s="106"/>
      <c r="D704" s="106"/>
      <c r="E704" s="106"/>
      <c r="F704" s="106"/>
      <c r="G704" s="106"/>
    </row>
    <row r="705">
      <c r="A705" s="106"/>
      <c r="B705" s="106"/>
      <c r="C705" s="106"/>
      <c r="D705" s="106"/>
      <c r="E705" s="106"/>
      <c r="F705" s="106"/>
      <c r="G705" s="106"/>
    </row>
    <row r="706">
      <c r="A706" s="106"/>
      <c r="B706" s="106"/>
      <c r="C706" s="106"/>
      <c r="D706" s="106"/>
      <c r="E706" s="106"/>
      <c r="F706" s="106"/>
      <c r="G706" s="106"/>
    </row>
    <row r="707">
      <c r="A707" s="106"/>
      <c r="B707" s="106"/>
      <c r="C707" s="106"/>
      <c r="D707" s="106"/>
      <c r="E707" s="106"/>
      <c r="F707" s="106"/>
      <c r="G707" s="106"/>
    </row>
    <row r="708">
      <c r="A708" s="106"/>
      <c r="B708" s="106"/>
      <c r="C708" s="106"/>
      <c r="D708" s="106"/>
      <c r="E708" s="106"/>
      <c r="F708" s="106"/>
      <c r="G708" s="106"/>
    </row>
    <row r="709">
      <c r="A709" s="106"/>
      <c r="B709" s="106"/>
      <c r="C709" s="106"/>
      <c r="D709" s="106"/>
      <c r="E709" s="106"/>
      <c r="F709" s="106"/>
      <c r="G709" s="106"/>
    </row>
    <row r="710">
      <c r="A710" s="106"/>
      <c r="B710" s="106"/>
      <c r="C710" s="106"/>
      <c r="D710" s="106"/>
      <c r="E710" s="106"/>
      <c r="F710" s="106"/>
      <c r="G710" s="106"/>
    </row>
    <row r="711">
      <c r="A711" s="106"/>
      <c r="B711" s="106"/>
      <c r="C711" s="106"/>
      <c r="D711" s="106"/>
      <c r="E711" s="106"/>
      <c r="F711" s="106"/>
      <c r="G711" s="106"/>
    </row>
    <row r="712">
      <c r="A712" s="106"/>
      <c r="B712" s="106"/>
      <c r="C712" s="106"/>
      <c r="D712" s="106"/>
      <c r="E712" s="106"/>
      <c r="F712" s="106"/>
      <c r="G712" s="106"/>
    </row>
    <row r="713">
      <c r="A713" s="106"/>
      <c r="B713" s="106"/>
      <c r="C713" s="106"/>
      <c r="D713" s="106"/>
      <c r="E713" s="106"/>
      <c r="F713" s="106"/>
      <c r="G713" s="106"/>
    </row>
    <row r="714">
      <c r="A714" s="106"/>
      <c r="B714" s="106"/>
      <c r="C714" s="106"/>
      <c r="D714" s="106"/>
      <c r="E714" s="106"/>
      <c r="F714" s="106"/>
      <c r="G714" s="106"/>
    </row>
    <row r="715">
      <c r="A715" s="106"/>
      <c r="B715" s="106"/>
      <c r="C715" s="106"/>
      <c r="D715" s="106"/>
      <c r="E715" s="106"/>
      <c r="F715" s="106"/>
      <c r="G715" s="106"/>
    </row>
    <row r="716">
      <c r="A716" s="106"/>
      <c r="B716" s="106"/>
      <c r="C716" s="106"/>
      <c r="D716" s="106"/>
      <c r="E716" s="106"/>
      <c r="F716" s="106"/>
      <c r="G716" s="106"/>
    </row>
    <row r="717">
      <c r="A717" s="106"/>
      <c r="B717" s="106"/>
      <c r="C717" s="106"/>
      <c r="D717" s="106"/>
      <c r="E717" s="106"/>
      <c r="F717" s="106"/>
      <c r="G717" s="106"/>
    </row>
    <row r="718">
      <c r="A718" s="106"/>
      <c r="B718" s="106"/>
      <c r="C718" s="106"/>
      <c r="D718" s="106"/>
      <c r="E718" s="106"/>
      <c r="F718" s="106"/>
      <c r="G718" s="106"/>
    </row>
    <row r="719">
      <c r="A719" s="106"/>
      <c r="B719" s="106"/>
      <c r="C719" s="106"/>
      <c r="D719" s="106"/>
      <c r="E719" s="106"/>
      <c r="F719" s="106"/>
      <c r="G719" s="106"/>
    </row>
    <row r="720">
      <c r="A720" s="106"/>
      <c r="B720" s="106"/>
      <c r="C720" s="106"/>
      <c r="D720" s="106"/>
      <c r="E720" s="106"/>
      <c r="F720" s="106"/>
      <c r="G720" s="106"/>
    </row>
    <row r="721">
      <c r="A721" s="106"/>
      <c r="B721" s="106"/>
      <c r="C721" s="106"/>
      <c r="D721" s="106"/>
      <c r="E721" s="106"/>
      <c r="F721" s="106"/>
      <c r="G721" s="106"/>
    </row>
    <row r="722">
      <c r="A722" s="106"/>
      <c r="B722" s="106"/>
      <c r="C722" s="106"/>
      <c r="D722" s="106"/>
      <c r="E722" s="106"/>
      <c r="F722" s="106"/>
      <c r="G722" s="106"/>
    </row>
    <row r="723">
      <c r="A723" s="106"/>
      <c r="B723" s="106"/>
      <c r="C723" s="106"/>
      <c r="D723" s="106"/>
      <c r="E723" s="106"/>
      <c r="F723" s="106"/>
      <c r="G723" s="106"/>
    </row>
    <row r="724">
      <c r="A724" s="106"/>
      <c r="B724" s="106"/>
      <c r="C724" s="106"/>
      <c r="D724" s="106"/>
      <c r="E724" s="106"/>
      <c r="F724" s="106"/>
      <c r="G724" s="106"/>
    </row>
    <row r="725">
      <c r="A725" s="106"/>
      <c r="B725" s="106"/>
      <c r="C725" s="106"/>
      <c r="D725" s="106"/>
      <c r="E725" s="106"/>
      <c r="F725" s="106"/>
      <c r="G725" s="106"/>
    </row>
    <row r="726">
      <c r="A726" s="106"/>
      <c r="B726" s="106"/>
      <c r="C726" s="106"/>
      <c r="D726" s="106"/>
      <c r="E726" s="106"/>
      <c r="F726" s="106"/>
      <c r="G726" s="106"/>
    </row>
    <row r="727">
      <c r="A727" s="106"/>
      <c r="B727" s="106"/>
      <c r="C727" s="106"/>
      <c r="D727" s="106"/>
      <c r="E727" s="106"/>
      <c r="F727" s="106"/>
      <c r="G727" s="106"/>
    </row>
    <row r="728">
      <c r="A728" s="106"/>
      <c r="B728" s="106"/>
      <c r="C728" s="106"/>
      <c r="D728" s="106"/>
      <c r="E728" s="106"/>
      <c r="F728" s="106"/>
      <c r="G728" s="106"/>
    </row>
    <row r="729">
      <c r="A729" s="106"/>
      <c r="B729" s="106"/>
      <c r="C729" s="106"/>
      <c r="D729" s="106"/>
      <c r="E729" s="106"/>
      <c r="F729" s="106"/>
      <c r="G729" s="106"/>
    </row>
    <row r="730">
      <c r="A730" s="106"/>
      <c r="B730" s="106"/>
      <c r="C730" s="106"/>
      <c r="D730" s="106"/>
      <c r="E730" s="106"/>
      <c r="F730" s="106"/>
      <c r="G730" s="106"/>
    </row>
    <row r="731">
      <c r="A731" s="106"/>
      <c r="B731" s="106"/>
      <c r="C731" s="106"/>
      <c r="D731" s="106"/>
      <c r="E731" s="106"/>
      <c r="F731" s="106"/>
      <c r="G731" s="106"/>
    </row>
    <row r="732">
      <c r="A732" s="106"/>
      <c r="B732" s="106"/>
      <c r="C732" s="106"/>
      <c r="D732" s="106"/>
      <c r="E732" s="106"/>
      <c r="F732" s="106"/>
      <c r="G732" s="106"/>
    </row>
    <row r="733">
      <c r="A733" s="106"/>
      <c r="B733" s="106"/>
      <c r="C733" s="106"/>
      <c r="D733" s="106"/>
      <c r="E733" s="106"/>
      <c r="F733" s="106"/>
      <c r="G733" s="106"/>
    </row>
    <row r="734">
      <c r="A734" s="106"/>
      <c r="B734" s="106"/>
      <c r="C734" s="106"/>
      <c r="D734" s="106"/>
      <c r="E734" s="106"/>
      <c r="F734" s="106"/>
      <c r="G734" s="106"/>
    </row>
    <row r="735">
      <c r="A735" s="106"/>
      <c r="B735" s="106"/>
      <c r="C735" s="106"/>
      <c r="D735" s="106"/>
      <c r="E735" s="106"/>
      <c r="F735" s="106"/>
      <c r="G735" s="106"/>
    </row>
    <row r="736">
      <c r="A736" s="106"/>
      <c r="B736" s="106"/>
      <c r="C736" s="106"/>
      <c r="D736" s="106"/>
      <c r="E736" s="106"/>
      <c r="F736" s="106"/>
      <c r="G736" s="106"/>
    </row>
    <row r="737">
      <c r="A737" s="106"/>
      <c r="B737" s="106"/>
      <c r="C737" s="106"/>
      <c r="D737" s="106"/>
      <c r="E737" s="106"/>
      <c r="F737" s="106"/>
      <c r="G737" s="106"/>
    </row>
    <row r="738">
      <c r="A738" s="106"/>
      <c r="B738" s="106"/>
      <c r="C738" s="106"/>
      <c r="D738" s="106"/>
      <c r="E738" s="106"/>
      <c r="F738" s="106"/>
      <c r="G738" s="106"/>
    </row>
    <row r="739">
      <c r="A739" s="106"/>
      <c r="B739" s="106"/>
      <c r="C739" s="106"/>
      <c r="D739" s="106"/>
      <c r="E739" s="106"/>
      <c r="F739" s="106"/>
      <c r="G739" s="106"/>
    </row>
    <row r="740">
      <c r="A740" s="106"/>
      <c r="B740" s="106"/>
      <c r="C740" s="106"/>
      <c r="D740" s="106"/>
      <c r="E740" s="106"/>
      <c r="F740" s="106"/>
      <c r="G740" s="106"/>
    </row>
    <row r="741">
      <c r="A741" s="106"/>
      <c r="B741" s="106"/>
      <c r="C741" s="106"/>
      <c r="D741" s="106"/>
      <c r="E741" s="106"/>
      <c r="F741" s="106"/>
      <c r="G741" s="106"/>
    </row>
    <row r="742">
      <c r="A742" s="106"/>
      <c r="B742" s="106"/>
      <c r="C742" s="106"/>
      <c r="D742" s="106"/>
      <c r="E742" s="106"/>
      <c r="F742" s="106"/>
      <c r="G742" s="106"/>
    </row>
    <row r="743">
      <c r="A743" s="106"/>
      <c r="B743" s="106"/>
      <c r="C743" s="106"/>
      <c r="D743" s="106"/>
      <c r="E743" s="106"/>
      <c r="F743" s="106"/>
      <c r="G743" s="106"/>
    </row>
    <row r="744">
      <c r="A744" s="106"/>
      <c r="B744" s="106"/>
      <c r="C744" s="106"/>
      <c r="D744" s="106"/>
      <c r="E744" s="106"/>
      <c r="F744" s="106"/>
      <c r="G744" s="106"/>
    </row>
    <row r="745">
      <c r="A745" s="106"/>
      <c r="B745" s="106"/>
      <c r="C745" s="106"/>
      <c r="D745" s="106"/>
      <c r="E745" s="106"/>
      <c r="F745" s="106"/>
      <c r="G745" s="106"/>
    </row>
    <row r="746">
      <c r="A746" s="106"/>
      <c r="B746" s="106"/>
      <c r="C746" s="106"/>
      <c r="D746" s="106"/>
      <c r="E746" s="106"/>
      <c r="F746" s="106"/>
      <c r="G746" s="106"/>
    </row>
    <row r="747">
      <c r="A747" s="106"/>
      <c r="B747" s="106"/>
      <c r="C747" s="106"/>
      <c r="D747" s="106"/>
      <c r="E747" s="106"/>
      <c r="F747" s="106"/>
      <c r="G747" s="106"/>
    </row>
    <row r="748">
      <c r="A748" s="106"/>
      <c r="B748" s="106"/>
      <c r="C748" s="106"/>
      <c r="D748" s="106"/>
      <c r="E748" s="106"/>
      <c r="F748" s="106"/>
      <c r="G748" s="106"/>
    </row>
    <row r="749">
      <c r="A749" s="106"/>
      <c r="B749" s="106"/>
      <c r="C749" s="106"/>
      <c r="D749" s="106"/>
      <c r="E749" s="106"/>
      <c r="F749" s="106"/>
      <c r="G749" s="106"/>
    </row>
    <row r="750">
      <c r="A750" s="106"/>
      <c r="B750" s="106"/>
      <c r="C750" s="106"/>
      <c r="D750" s="106"/>
      <c r="E750" s="106"/>
      <c r="F750" s="106"/>
      <c r="G750" s="106"/>
    </row>
    <row r="751">
      <c r="A751" s="106"/>
      <c r="B751" s="106"/>
      <c r="C751" s="106"/>
      <c r="D751" s="106"/>
      <c r="E751" s="106"/>
      <c r="F751" s="106"/>
      <c r="G751" s="106"/>
    </row>
    <row r="752">
      <c r="A752" s="106"/>
      <c r="B752" s="106"/>
      <c r="C752" s="106"/>
      <c r="D752" s="106"/>
      <c r="E752" s="106"/>
      <c r="F752" s="106"/>
      <c r="G752" s="106"/>
    </row>
    <row r="753">
      <c r="A753" s="106"/>
      <c r="B753" s="106"/>
      <c r="C753" s="106"/>
      <c r="D753" s="106"/>
      <c r="E753" s="106"/>
      <c r="F753" s="106"/>
      <c r="G753" s="106"/>
    </row>
    <row r="754">
      <c r="A754" s="106"/>
      <c r="B754" s="106"/>
      <c r="C754" s="106"/>
      <c r="D754" s="106"/>
      <c r="E754" s="106"/>
      <c r="F754" s="106"/>
      <c r="G754" s="106"/>
    </row>
    <row r="755">
      <c r="A755" s="106"/>
      <c r="B755" s="106"/>
      <c r="C755" s="106"/>
      <c r="D755" s="106"/>
      <c r="E755" s="106"/>
      <c r="F755" s="106"/>
      <c r="G755" s="106"/>
    </row>
    <row r="756">
      <c r="A756" s="106"/>
      <c r="B756" s="106"/>
      <c r="C756" s="106"/>
      <c r="D756" s="106"/>
      <c r="E756" s="106"/>
      <c r="F756" s="106"/>
      <c r="G756" s="106"/>
    </row>
    <row r="757">
      <c r="A757" s="106"/>
      <c r="B757" s="106"/>
      <c r="C757" s="106"/>
      <c r="D757" s="106"/>
      <c r="E757" s="106"/>
      <c r="F757" s="106"/>
      <c r="G757" s="106"/>
    </row>
    <row r="758">
      <c r="A758" s="106"/>
      <c r="B758" s="106"/>
      <c r="C758" s="106"/>
      <c r="D758" s="106"/>
      <c r="E758" s="106"/>
      <c r="F758" s="106"/>
      <c r="G758" s="106"/>
    </row>
    <row r="759">
      <c r="A759" s="106"/>
      <c r="B759" s="106"/>
      <c r="C759" s="106"/>
      <c r="D759" s="106"/>
      <c r="E759" s="106"/>
      <c r="F759" s="106"/>
      <c r="G759" s="106"/>
    </row>
    <row r="760">
      <c r="A760" s="106"/>
      <c r="B760" s="106"/>
      <c r="C760" s="106"/>
      <c r="D760" s="106"/>
      <c r="E760" s="106"/>
      <c r="F760" s="106"/>
      <c r="G760" s="106"/>
    </row>
    <row r="761">
      <c r="A761" s="106"/>
      <c r="B761" s="106"/>
      <c r="C761" s="106"/>
      <c r="D761" s="106"/>
      <c r="E761" s="106"/>
      <c r="F761" s="106"/>
      <c r="G761" s="106"/>
    </row>
    <row r="762">
      <c r="A762" s="106"/>
      <c r="B762" s="106"/>
      <c r="C762" s="106"/>
      <c r="D762" s="106"/>
      <c r="E762" s="106"/>
      <c r="F762" s="106"/>
      <c r="G762" s="106"/>
    </row>
    <row r="763">
      <c r="A763" s="106"/>
      <c r="B763" s="106"/>
      <c r="C763" s="106"/>
      <c r="D763" s="106"/>
      <c r="E763" s="106"/>
      <c r="F763" s="106"/>
      <c r="G763" s="106"/>
    </row>
    <row r="764">
      <c r="A764" s="106"/>
      <c r="B764" s="106"/>
      <c r="C764" s="106"/>
      <c r="D764" s="106"/>
      <c r="E764" s="106"/>
      <c r="F764" s="106"/>
      <c r="G764" s="106"/>
    </row>
    <row r="765">
      <c r="A765" s="106"/>
      <c r="B765" s="106"/>
      <c r="C765" s="106"/>
      <c r="D765" s="106"/>
      <c r="E765" s="106"/>
      <c r="F765" s="106"/>
      <c r="G765" s="106"/>
    </row>
    <row r="766">
      <c r="A766" s="106"/>
      <c r="B766" s="106"/>
      <c r="C766" s="106"/>
      <c r="D766" s="106"/>
      <c r="E766" s="106"/>
      <c r="F766" s="106"/>
      <c r="G766" s="106"/>
    </row>
    <row r="767">
      <c r="A767" s="106"/>
      <c r="B767" s="106"/>
      <c r="C767" s="106"/>
      <c r="D767" s="106"/>
      <c r="E767" s="106"/>
      <c r="F767" s="106"/>
      <c r="G767" s="106"/>
    </row>
    <row r="768">
      <c r="A768" s="106"/>
      <c r="B768" s="106"/>
      <c r="C768" s="106"/>
      <c r="D768" s="106"/>
      <c r="E768" s="106"/>
      <c r="F768" s="106"/>
      <c r="G768" s="106"/>
    </row>
    <row r="769">
      <c r="A769" s="106"/>
      <c r="B769" s="106"/>
      <c r="C769" s="106"/>
      <c r="D769" s="106"/>
      <c r="E769" s="106"/>
      <c r="F769" s="106"/>
      <c r="G769" s="106"/>
    </row>
    <row r="770">
      <c r="A770" s="106"/>
      <c r="B770" s="106"/>
      <c r="C770" s="106"/>
      <c r="D770" s="106"/>
      <c r="E770" s="106"/>
      <c r="F770" s="106"/>
      <c r="G770" s="106"/>
    </row>
    <row r="771">
      <c r="A771" s="106"/>
      <c r="B771" s="106"/>
      <c r="C771" s="106"/>
      <c r="D771" s="106"/>
      <c r="E771" s="106"/>
      <c r="F771" s="106"/>
      <c r="G771" s="106"/>
    </row>
    <row r="772">
      <c r="A772" s="106"/>
      <c r="B772" s="106"/>
      <c r="C772" s="106"/>
      <c r="D772" s="106"/>
      <c r="E772" s="106"/>
      <c r="F772" s="106"/>
      <c r="G772" s="106"/>
    </row>
    <row r="773">
      <c r="A773" s="106"/>
      <c r="B773" s="106"/>
      <c r="C773" s="106"/>
      <c r="D773" s="106"/>
      <c r="E773" s="106"/>
      <c r="F773" s="106"/>
      <c r="G773" s="106"/>
    </row>
    <row r="774">
      <c r="A774" s="106"/>
      <c r="B774" s="106"/>
      <c r="C774" s="106"/>
      <c r="D774" s="106"/>
      <c r="E774" s="106"/>
      <c r="F774" s="106"/>
      <c r="G774" s="106"/>
    </row>
    <row r="775">
      <c r="A775" s="106"/>
      <c r="B775" s="106"/>
      <c r="C775" s="106"/>
      <c r="D775" s="106"/>
      <c r="E775" s="106"/>
      <c r="F775" s="106"/>
      <c r="G775" s="106"/>
    </row>
    <row r="776">
      <c r="A776" s="106"/>
      <c r="B776" s="106"/>
      <c r="C776" s="106"/>
      <c r="D776" s="106"/>
      <c r="E776" s="106"/>
      <c r="F776" s="106"/>
      <c r="G776" s="106"/>
    </row>
    <row r="777">
      <c r="A777" s="106"/>
      <c r="B777" s="106"/>
      <c r="C777" s="106"/>
      <c r="D777" s="106"/>
      <c r="E777" s="106"/>
      <c r="F777" s="106"/>
      <c r="G777" s="106"/>
    </row>
    <row r="778">
      <c r="A778" s="106"/>
      <c r="B778" s="106"/>
      <c r="C778" s="106"/>
      <c r="D778" s="106"/>
      <c r="E778" s="106"/>
      <c r="F778" s="106"/>
      <c r="G778" s="106"/>
    </row>
    <row r="779">
      <c r="A779" s="106"/>
      <c r="B779" s="106"/>
      <c r="C779" s="106"/>
      <c r="D779" s="106"/>
      <c r="E779" s="106"/>
      <c r="F779" s="106"/>
      <c r="G779" s="106"/>
    </row>
    <row r="780">
      <c r="A780" s="106"/>
      <c r="B780" s="106"/>
      <c r="C780" s="106"/>
      <c r="D780" s="106"/>
      <c r="E780" s="106"/>
      <c r="F780" s="106"/>
      <c r="G780" s="106"/>
    </row>
    <row r="781">
      <c r="A781" s="106"/>
      <c r="B781" s="106"/>
      <c r="C781" s="106"/>
      <c r="D781" s="106"/>
      <c r="E781" s="106"/>
      <c r="F781" s="106"/>
      <c r="G781" s="106"/>
    </row>
    <row r="782">
      <c r="A782" s="106"/>
      <c r="B782" s="106"/>
      <c r="C782" s="106"/>
      <c r="D782" s="106"/>
      <c r="E782" s="106"/>
      <c r="F782" s="106"/>
      <c r="G782" s="106"/>
    </row>
    <row r="783">
      <c r="A783" s="106"/>
      <c r="B783" s="106"/>
      <c r="C783" s="106"/>
      <c r="D783" s="106"/>
      <c r="E783" s="106"/>
      <c r="F783" s="106"/>
      <c r="G783" s="106"/>
    </row>
    <row r="784">
      <c r="A784" s="106"/>
      <c r="B784" s="106"/>
      <c r="C784" s="106"/>
      <c r="D784" s="106"/>
      <c r="E784" s="106"/>
      <c r="F784" s="106"/>
      <c r="G784" s="106"/>
    </row>
    <row r="785">
      <c r="A785" s="106"/>
      <c r="B785" s="106"/>
      <c r="C785" s="106"/>
      <c r="D785" s="106"/>
      <c r="E785" s="106"/>
      <c r="F785" s="106"/>
      <c r="G785" s="106"/>
    </row>
    <row r="786">
      <c r="A786" s="106"/>
      <c r="B786" s="106"/>
      <c r="C786" s="106"/>
      <c r="D786" s="106"/>
      <c r="E786" s="106"/>
      <c r="F786" s="106"/>
      <c r="G786" s="106"/>
    </row>
    <row r="787">
      <c r="A787" s="106"/>
      <c r="B787" s="106"/>
      <c r="C787" s="106"/>
      <c r="D787" s="106"/>
      <c r="E787" s="106"/>
      <c r="F787" s="106"/>
      <c r="G787" s="106"/>
    </row>
    <row r="788">
      <c r="A788" s="106"/>
      <c r="B788" s="106"/>
      <c r="C788" s="106"/>
      <c r="D788" s="106"/>
      <c r="E788" s="106"/>
      <c r="F788" s="106"/>
      <c r="G788" s="106"/>
    </row>
    <row r="789">
      <c r="A789" s="106"/>
      <c r="B789" s="106"/>
      <c r="C789" s="106"/>
      <c r="D789" s="106"/>
      <c r="E789" s="106"/>
      <c r="F789" s="106"/>
      <c r="G789" s="106"/>
    </row>
    <row r="790">
      <c r="A790" s="106"/>
      <c r="B790" s="106"/>
      <c r="C790" s="106"/>
      <c r="D790" s="106"/>
      <c r="E790" s="106"/>
      <c r="F790" s="106"/>
      <c r="G790" s="106"/>
    </row>
    <row r="791">
      <c r="A791" s="106"/>
      <c r="B791" s="106"/>
      <c r="C791" s="106"/>
      <c r="D791" s="106"/>
      <c r="E791" s="106"/>
      <c r="F791" s="106"/>
      <c r="G791" s="106"/>
    </row>
    <row r="792">
      <c r="A792" s="106"/>
      <c r="B792" s="106"/>
      <c r="C792" s="106"/>
      <c r="D792" s="106"/>
      <c r="E792" s="106"/>
      <c r="F792" s="106"/>
      <c r="G792" s="106"/>
    </row>
    <row r="793">
      <c r="A793" s="106"/>
      <c r="B793" s="106"/>
      <c r="C793" s="106"/>
      <c r="D793" s="106"/>
      <c r="E793" s="106"/>
      <c r="F793" s="106"/>
      <c r="G793" s="106"/>
    </row>
    <row r="794">
      <c r="A794" s="106"/>
      <c r="B794" s="106"/>
      <c r="C794" s="106"/>
      <c r="D794" s="106"/>
      <c r="E794" s="106"/>
      <c r="F794" s="106"/>
      <c r="G794" s="106"/>
    </row>
    <row r="795">
      <c r="A795" s="106"/>
      <c r="B795" s="106"/>
      <c r="C795" s="106"/>
      <c r="D795" s="106"/>
      <c r="E795" s="106"/>
      <c r="F795" s="106"/>
      <c r="G795" s="106"/>
    </row>
    <row r="796">
      <c r="A796" s="106"/>
      <c r="B796" s="106"/>
      <c r="C796" s="106"/>
      <c r="D796" s="106"/>
      <c r="E796" s="106"/>
      <c r="F796" s="106"/>
      <c r="G796" s="106"/>
    </row>
    <row r="797">
      <c r="A797" s="106"/>
      <c r="B797" s="106"/>
      <c r="C797" s="106"/>
      <c r="D797" s="106"/>
      <c r="E797" s="106"/>
      <c r="F797" s="106"/>
      <c r="G797" s="106"/>
    </row>
    <row r="798">
      <c r="A798" s="106"/>
      <c r="B798" s="106"/>
      <c r="C798" s="106"/>
      <c r="D798" s="106"/>
      <c r="E798" s="106"/>
      <c r="F798" s="106"/>
      <c r="G798" s="106"/>
    </row>
    <row r="799">
      <c r="A799" s="106"/>
      <c r="B799" s="106"/>
      <c r="C799" s="106"/>
      <c r="D799" s="106"/>
      <c r="E799" s="106"/>
      <c r="F799" s="106"/>
      <c r="G799" s="106"/>
    </row>
    <row r="800">
      <c r="A800" s="106"/>
      <c r="B800" s="106"/>
      <c r="C800" s="106"/>
      <c r="D800" s="106"/>
      <c r="E800" s="106"/>
      <c r="F800" s="106"/>
      <c r="G800" s="106"/>
    </row>
    <row r="801">
      <c r="A801" s="106"/>
      <c r="B801" s="106"/>
      <c r="C801" s="106"/>
      <c r="D801" s="106"/>
      <c r="E801" s="106"/>
      <c r="F801" s="106"/>
      <c r="G801" s="106"/>
    </row>
    <row r="802">
      <c r="A802" s="106"/>
      <c r="B802" s="106"/>
      <c r="C802" s="106"/>
      <c r="D802" s="106"/>
      <c r="E802" s="106"/>
      <c r="F802" s="106"/>
      <c r="G802" s="106"/>
    </row>
    <row r="803">
      <c r="A803" s="106"/>
      <c r="B803" s="106"/>
      <c r="C803" s="106"/>
      <c r="D803" s="106"/>
      <c r="E803" s="106"/>
      <c r="F803" s="106"/>
      <c r="G803" s="106"/>
    </row>
    <row r="804">
      <c r="A804" s="106"/>
      <c r="B804" s="106"/>
      <c r="C804" s="106"/>
      <c r="D804" s="106"/>
      <c r="E804" s="106"/>
      <c r="F804" s="106"/>
      <c r="G804" s="106"/>
    </row>
    <row r="805">
      <c r="A805" s="106"/>
      <c r="B805" s="106"/>
      <c r="C805" s="106"/>
      <c r="D805" s="106"/>
      <c r="E805" s="106"/>
      <c r="F805" s="106"/>
      <c r="G805" s="106"/>
    </row>
    <row r="806">
      <c r="A806" s="106"/>
      <c r="B806" s="106"/>
      <c r="C806" s="106"/>
      <c r="D806" s="106"/>
      <c r="E806" s="106"/>
      <c r="F806" s="106"/>
      <c r="G806" s="106"/>
    </row>
    <row r="807">
      <c r="A807" s="106"/>
      <c r="B807" s="106"/>
      <c r="C807" s="106"/>
      <c r="D807" s="106"/>
      <c r="E807" s="106"/>
      <c r="F807" s="106"/>
      <c r="G807" s="106"/>
    </row>
    <row r="808">
      <c r="A808" s="106"/>
      <c r="B808" s="106"/>
      <c r="C808" s="106"/>
      <c r="D808" s="106"/>
      <c r="E808" s="106"/>
      <c r="F808" s="106"/>
      <c r="G808" s="106"/>
    </row>
    <row r="809">
      <c r="A809" s="106"/>
      <c r="B809" s="106"/>
      <c r="C809" s="106"/>
      <c r="D809" s="106"/>
      <c r="E809" s="106"/>
      <c r="F809" s="106"/>
      <c r="G809" s="106"/>
    </row>
    <row r="810">
      <c r="A810" s="106"/>
      <c r="B810" s="106"/>
      <c r="C810" s="106"/>
      <c r="D810" s="106"/>
      <c r="E810" s="106"/>
      <c r="F810" s="106"/>
      <c r="G810" s="106"/>
    </row>
    <row r="811">
      <c r="A811" s="106"/>
      <c r="B811" s="106"/>
      <c r="C811" s="106"/>
      <c r="D811" s="106"/>
      <c r="E811" s="106"/>
      <c r="F811" s="106"/>
      <c r="G811" s="106"/>
    </row>
    <row r="812">
      <c r="A812" s="106"/>
      <c r="B812" s="106"/>
      <c r="C812" s="106"/>
      <c r="D812" s="106"/>
      <c r="E812" s="106"/>
      <c r="F812" s="106"/>
      <c r="G812" s="106"/>
    </row>
    <row r="813">
      <c r="A813" s="106"/>
      <c r="B813" s="106"/>
      <c r="C813" s="106"/>
      <c r="D813" s="106"/>
      <c r="E813" s="106"/>
      <c r="F813" s="106"/>
      <c r="G813" s="106"/>
    </row>
    <row r="814">
      <c r="A814" s="106"/>
      <c r="B814" s="106"/>
      <c r="C814" s="106"/>
      <c r="D814" s="106"/>
      <c r="E814" s="106"/>
      <c r="F814" s="106"/>
      <c r="G814" s="106"/>
    </row>
    <row r="815">
      <c r="A815" s="106"/>
      <c r="B815" s="106"/>
      <c r="C815" s="106"/>
      <c r="D815" s="106"/>
      <c r="E815" s="106"/>
      <c r="F815" s="106"/>
      <c r="G815" s="106"/>
    </row>
    <row r="816">
      <c r="A816" s="106"/>
      <c r="B816" s="106"/>
      <c r="C816" s="106"/>
      <c r="D816" s="106"/>
      <c r="E816" s="106"/>
      <c r="F816" s="106"/>
      <c r="G816" s="106"/>
    </row>
    <row r="817">
      <c r="A817" s="106"/>
      <c r="B817" s="106"/>
      <c r="C817" s="106"/>
      <c r="D817" s="106"/>
      <c r="E817" s="106"/>
      <c r="F817" s="106"/>
      <c r="G817" s="106"/>
    </row>
    <row r="818">
      <c r="A818" s="106"/>
      <c r="B818" s="106"/>
      <c r="C818" s="106"/>
      <c r="D818" s="106"/>
      <c r="E818" s="106"/>
      <c r="F818" s="106"/>
      <c r="G818" s="106"/>
    </row>
    <row r="819">
      <c r="A819" s="106"/>
      <c r="B819" s="106"/>
      <c r="C819" s="106"/>
      <c r="D819" s="106"/>
      <c r="E819" s="106"/>
      <c r="F819" s="106"/>
      <c r="G819" s="106"/>
    </row>
    <row r="820">
      <c r="A820" s="106"/>
      <c r="B820" s="106"/>
      <c r="C820" s="106"/>
      <c r="D820" s="106"/>
      <c r="E820" s="106"/>
      <c r="F820" s="106"/>
      <c r="G820" s="106"/>
    </row>
    <row r="821">
      <c r="A821" s="106"/>
      <c r="B821" s="106"/>
      <c r="C821" s="106"/>
      <c r="D821" s="106"/>
      <c r="E821" s="106"/>
      <c r="F821" s="106"/>
      <c r="G821" s="106"/>
    </row>
    <row r="822">
      <c r="A822" s="106"/>
      <c r="B822" s="106"/>
      <c r="C822" s="106"/>
      <c r="D822" s="106"/>
      <c r="E822" s="106"/>
      <c r="F822" s="106"/>
      <c r="G822" s="106"/>
    </row>
    <row r="823">
      <c r="A823" s="106"/>
      <c r="B823" s="106"/>
      <c r="C823" s="106"/>
      <c r="D823" s="106"/>
      <c r="E823" s="106"/>
      <c r="F823" s="106"/>
      <c r="G823" s="106"/>
    </row>
    <row r="824">
      <c r="A824" s="106"/>
      <c r="B824" s="106"/>
      <c r="C824" s="106"/>
      <c r="D824" s="106"/>
      <c r="E824" s="106"/>
      <c r="F824" s="106"/>
      <c r="G824" s="106"/>
    </row>
    <row r="825">
      <c r="A825" s="106"/>
      <c r="B825" s="106"/>
      <c r="C825" s="106"/>
      <c r="D825" s="106"/>
      <c r="E825" s="106"/>
      <c r="F825" s="106"/>
      <c r="G825" s="106"/>
    </row>
    <row r="826">
      <c r="A826" s="106"/>
      <c r="B826" s="106"/>
      <c r="C826" s="106"/>
      <c r="D826" s="106"/>
      <c r="E826" s="106"/>
      <c r="F826" s="106"/>
      <c r="G826" s="106"/>
    </row>
    <row r="827">
      <c r="A827" s="106"/>
      <c r="B827" s="106"/>
      <c r="C827" s="106"/>
      <c r="D827" s="106"/>
      <c r="E827" s="106"/>
      <c r="F827" s="106"/>
      <c r="G827" s="106"/>
    </row>
    <row r="828">
      <c r="A828" s="106"/>
      <c r="B828" s="106"/>
      <c r="C828" s="106"/>
      <c r="D828" s="106"/>
      <c r="E828" s="106"/>
      <c r="F828" s="106"/>
      <c r="G828" s="106"/>
    </row>
    <row r="829">
      <c r="A829" s="106"/>
      <c r="B829" s="106"/>
      <c r="C829" s="106"/>
      <c r="D829" s="106"/>
      <c r="E829" s="106"/>
      <c r="F829" s="106"/>
      <c r="G829" s="106"/>
    </row>
    <row r="830">
      <c r="A830" s="106"/>
      <c r="B830" s="106"/>
      <c r="C830" s="106"/>
      <c r="D830" s="106"/>
      <c r="E830" s="106"/>
      <c r="F830" s="106"/>
      <c r="G830" s="106"/>
    </row>
    <row r="831">
      <c r="A831" s="106"/>
      <c r="B831" s="106"/>
      <c r="C831" s="106"/>
      <c r="D831" s="106"/>
      <c r="E831" s="106"/>
      <c r="F831" s="106"/>
      <c r="G831" s="106"/>
    </row>
    <row r="832">
      <c r="A832" s="106"/>
      <c r="B832" s="106"/>
      <c r="C832" s="106"/>
      <c r="D832" s="106"/>
      <c r="E832" s="106"/>
      <c r="F832" s="106"/>
      <c r="G832" s="106"/>
    </row>
    <row r="833">
      <c r="A833" s="106"/>
      <c r="B833" s="106"/>
      <c r="C833" s="106"/>
      <c r="D833" s="106"/>
      <c r="E833" s="106"/>
      <c r="F833" s="106"/>
      <c r="G833" s="106"/>
    </row>
    <row r="834">
      <c r="A834" s="106"/>
      <c r="B834" s="106"/>
      <c r="C834" s="106"/>
      <c r="D834" s="106"/>
      <c r="E834" s="106"/>
      <c r="F834" s="106"/>
      <c r="G834" s="106"/>
    </row>
    <row r="835">
      <c r="A835" s="106"/>
      <c r="B835" s="106"/>
      <c r="C835" s="106"/>
      <c r="D835" s="106"/>
      <c r="E835" s="106"/>
      <c r="F835" s="106"/>
      <c r="G835" s="106"/>
    </row>
    <row r="836">
      <c r="A836" s="106"/>
      <c r="B836" s="106"/>
      <c r="C836" s="106"/>
      <c r="D836" s="106"/>
      <c r="E836" s="106"/>
      <c r="F836" s="106"/>
      <c r="G836" s="106"/>
    </row>
    <row r="837">
      <c r="A837" s="106"/>
      <c r="B837" s="106"/>
      <c r="C837" s="106"/>
      <c r="D837" s="106"/>
      <c r="E837" s="106"/>
      <c r="F837" s="106"/>
      <c r="G837" s="106"/>
    </row>
    <row r="838">
      <c r="A838" s="106"/>
      <c r="B838" s="106"/>
      <c r="C838" s="106"/>
      <c r="D838" s="106"/>
      <c r="E838" s="106"/>
      <c r="F838" s="106"/>
      <c r="G838" s="106"/>
    </row>
    <row r="839">
      <c r="A839" s="106"/>
      <c r="B839" s="106"/>
      <c r="C839" s="106"/>
      <c r="D839" s="106"/>
      <c r="E839" s="106"/>
      <c r="F839" s="106"/>
      <c r="G839" s="106"/>
    </row>
    <row r="840">
      <c r="A840" s="106"/>
      <c r="B840" s="106"/>
      <c r="C840" s="106"/>
      <c r="D840" s="106"/>
      <c r="E840" s="106"/>
      <c r="F840" s="106"/>
      <c r="G840" s="106"/>
    </row>
    <row r="841">
      <c r="A841" s="106"/>
      <c r="B841" s="106"/>
      <c r="C841" s="106"/>
      <c r="D841" s="106"/>
      <c r="E841" s="106"/>
      <c r="F841" s="106"/>
      <c r="G841" s="106"/>
    </row>
    <row r="842">
      <c r="A842" s="106"/>
      <c r="B842" s="106"/>
      <c r="C842" s="106"/>
      <c r="D842" s="106"/>
      <c r="E842" s="106"/>
      <c r="F842" s="106"/>
      <c r="G842" s="106"/>
    </row>
    <row r="843">
      <c r="A843" s="106"/>
      <c r="B843" s="106"/>
      <c r="C843" s="106"/>
      <c r="D843" s="106"/>
      <c r="E843" s="106"/>
      <c r="F843" s="106"/>
      <c r="G843" s="106"/>
    </row>
    <row r="844">
      <c r="A844" s="106"/>
      <c r="B844" s="106"/>
      <c r="C844" s="106"/>
      <c r="D844" s="106"/>
      <c r="E844" s="106"/>
      <c r="F844" s="106"/>
      <c r="G844" s="106"/>
    </row>
    <row r="845">
      <c r="A845" s="106"/>
      <c r="B845" s="106"/>
      <c r="C845" s="106"/>
      <c r="D845" s="106"/>
      <c r="E845" s="106"/>
      <c r="F845" s="106"/>
      <c r="G845" s="106"/>
    </row>
    <row r="846">
      <c r="A846" s="106"/>
      <c r="B846" s="106"/>
      <c r="C846" s="106"/>
      <c r="D846" s="106"/>
      <c r="E846" s="106"/>
      <c r="F846" s="106"/>
      <c r="G846" s="106"/>
    </row>
    <row r="847">
      <c r="A847" s="106"/>
      <c r="B847" s="106"/>
      <c r="C847" s="106"/>
      <c r="D847" s="106"/>
      <c r="E847" s="106"/>
      <c r="F847" s="106"/>
      <c r="G847" s="106"/>
    </row>
    <row r="848">
      <c r="A848" s="106"/>
      <c r="B848" s="106"/>
      <c r="C848" s="106"/>
      <c r="D848" s="106"/>
      <c r="E848" s="106"/>
      <c r="F848" s="106"/>
      <c r="G848" s="106"/>
    </row>
    <row r="849">
      <c r="A849" s="106"/>
      <c r="B849" s="106"/>
      <c r="C849" s="106"/>
      <c r="D849" s="106"/>
      <c r="E849" s="106"/>
      <c r="F849" s="106"/>
      <c r="G849" s="106"/>
    </row>
    <row r="850">
      <c r="A850" s="106"/>
      <c r="B850" s="106"/>
      <c r="C850" s="106"/>
      <c r="D850" s="106"/>
      <c r="E850" s="106"/>
      <c r="F850" s="106"/>
      <c r="G850" s="106"/>
    </row>
    <row r="851">
      <c r="A851" s="106"/>
      <c r="B851" s="106"/>
      <c r="C851" s="106"/>
      <c r="D851" s="106"/>
      <c r="E851" s="106"/>
      <c r="F851" s="106"/>
      <c r="G851" s="106"/>
    </row>
    <row r="852">
      <c r="A852" s="106"/>
      <c r="B852" s="106"/>
      <c r="C852" s="106"/>
      <c r="D852" s="106"/>
      <c r="E852" s="106"/>
      <c r="F852" s="106"/>
      <c r="G852" s="106"/>
    </row>
    <row r="853">
      <c r="A853" s="106"/>
      <c r="B853" s="106"/>
      <c r="C853" s="106"/>
      <c r="D853" s="106"/>
      <c r="E853" s="106"/>
      <c r="F853" s="106"/>
      <c r="G853" s="106"/>
    </row>
    <row r="854">
      <c r="A854" s="106"/>
      <c r="B854" s="106"/>
      <c r="C854" s="106"/>
      <c r="D854" s="106"/>
      <c r="E854" s="106"/>
      <c r="F854" s="106"/>
      <c r="G854" s="106"/>
    </row>
    <row r="855">
      <c r="A855" s="106"/>
      <c r="B855" s="106"/>
      <c r="C855" s="106"/>
      <c r="D855" s="106"/>
      <c r="E855" s="106"/>
      <c r="F855" s="106"/>
      <c r="G855" s="106"/>
    </row>
    <row r="856">
      <c r="A856" s="106"/>
      <c r="B856" s="106"/>
      <c r="C856" s="106"/>
      <c r="D856" s="106"/>
      <c r="E856" s="106"/>
      <c r="F856" s="106"/>
      <c r="G856" s="106"/>
    </row>
    <row r="857">
      <c r="A857" s="106"/>
      <c r="B857" s="106"/>
      <c r="C857" s="106"/>
      <c r="D857" s="106"/>
      <c r="E857" s="106"/>
      <c r="F857" s="106"/>
      <c r="G857" s="106"/>
    </row>
    <row r="858">
      <c r="A858" s="106"/>
      <c r="B858" s="106"/>
      <c r="C858" s="106"/>
      <c r="D858" s="106"/>
      <c r="E858" s="106"/>
      <c r="F858" s="106"/>
      <c r="G858" s="106"/>
    </row>
    <row r="859">
      <c r="A859" s="106"/>
      <c r="B859" s="106"/>
      <c r="C859" s="106"/>
      <c r="D859" s="106"/>
      <c r="E859" s="106"/>
      <c r="F859" s="106"/>
      <c r="G859" s="106"/>
    </row>
    <row r="860">
      <c r="A860" s="106"/>
      <c r="B860" s="106"/>
      <c r="C860" s="106"/>
      <c r="D860" s="106"/>
      <c r="E860" s="106"/>
      <c r="F860" s="106"/>
      <c r="G860" s="106"/>
    </row>
    <row r="861">
      <c r="A861" s="106"/>
      <c r="B861" s="106"/>
      <c r="C861" s="106"/>
      <c r="D861" s="106"/>
      <c r="E861" s="106"/>
      <c r="F861" s="106"/>
      <c r="G861" s="106"/>
    </row>
    <row r="862">
      <c r="A862" s="106"/>
      <c r="B862" s="106"/>
      <c r="C862" s="106"/>
      <c r="D862" s="106"/>
      <c r="E862" s="106"/>
      <c r="F862" s="106"/>
      <c r="G862" s="106"/>
    </row>
    <row r="863">
      <c r="A863" s="106"/>
      <c r="B863" s="106"/>
      <c r="C863" s="106"/>
      <c r="D863" s="106"/>
      <c r="E863" s="106"/>
      <c r="F863" s="106"/>
      <c r="G863" s="106"/>
    </row>
    <row r="864">
      <c r="A864" s="106"/>
      <c r="B864" s="106"/>
      <c r="C864" s="106"/>
      <c r="D864" s="106"/>
      <c r="E864" s="106"/>
      <c r="F864" s="106"/>
      <c r="G864" s="106"/>
    </row>
    <row r="865">
      <c r="A865" s="106"/>
      <c r="B865" s="106"/>
      <c r="C865" s="106"/>
      <c r="D865" s="106"/>
      <c r="E865" s="106"/>
      <c r="F865" s="106"/>
      <c r="G865" s="106"/>
    </row>
    <row r="866">
      <c r="A866" s="106"/>
      <c r="B866" s="106"/>
      <c r="C866" s="106"/>
      <c r="D866" s="106"/>
      <c r="E866" s="106"/>
      <c r="F866" s="106"/>
      <c r="G866" s="106"/>
    </row>
    <row r="867">
      <c r="A867" s="106"/>
      <c r="B867" s="106"/>
      <c r="C867" s="106"/>
      <c r="D867" s="106"/>
      <c r="E867" s="106"/>
      <c r="F867" s="106"/>
      <c r="G867" s="106"/>
    </row>
    <row r="868">
      <c r="A868" s="106"/>
      <c r="B868" s="106"/>
      <c r="C868" s="106"/>
      <c r="D868" s="106"/>
      <c r="E868" s="106"/>
      <c r="F868" s="106"/>
      <c r="G868" s="106"/>
    </row>
    <row r="869">
      <c r="A869" s="106"/>
      <c r="B869" s="106"/>
      <c r="C869" s="106"/>
      <c r="D869" s="106"/>
      <c r="E869" s="106"/>
      <c r="F869" s="106"/>
      <c r="G869" s="106"/>
    </row>
    <row r="870">
      <c r="A870" s="106"/>
      <c r="B870" s="106"/>
      <c r="C870" s="106"/>
      <c r="D870" s="106"/>
      <c r="E870" s="106"/>
      <c r="F870" s="106"/>
      <c r="G870" s="106"/>
    </row>
    <row r="871">
      <c r="A871" s="106"/>
      <c r="B871" s="106"/>
      <c r="C871" s="106"/>
      <c r="D871" s="106"/>
      <c r="E871" s="106"/>
      <c r="F871" s="106"/>
      <c r="G871" s="106"/>
    </row>
    <row r="872">
      <c r="A872" s="106"/>
      <c r="B872" s="106"/>
      <c r="C872" s="106"/>
      <c r="D872" s="106"/>
      <c r="E872" s="106"/>
      <c r="F872" s="106"/>
      <c r="G872" s="106"/>
    </row>
    <row r="873">
      <c r="A873" s="106"/>
      <c r="B873" s="106"/>
      <c r="C873" s="106"/>
      <c r="D873" s="106"/>
      <c r="E873" s="106"/>
      <c r="F873" s="106"/>
      <c r="G873" s="106"/>
    </row>
    <row r="874">
      <c r="A874" s="106"/>
      <c r="B874" s="106"/>
      <c r="C874" s="106"/>
      <c r="D874" s="106"/>
      <c r="E874" s="106"/>
      <c r="F874" s="106"/>
      <c r="G874" s="106"/>
    </row>
    <row r="875">
      <c r="A875" s="106"/>
      <c r="B875" s="106"/>
      <c r="C875" s="106"/>
      <c r="D875" s="106"/>
      <c r="E875" s="106"/>
      <c r="F875" s="106"/>
      <c r="G875" s="106"/>
    </row>
    <row r="876">
      <c r="A876" s="106"/>
      <c r="B876" s="106"/>
      <c r="C876" s="106"/>
      <c r="D876" s="106"/>
      <c r="E876" s="106"/>
      <c r="F876" s="106"/>
      <c r="G876" s="106"/>
    </row>
    <row r="877">
      <c r="A877" s="106"/>
      <c r="B877" s="106"/>
      <c r="C877" s="106"/>
      <c r="D877" s="106"/>
      <c r="E877" s="106"/>
      <c r="F877" s="106"/>
      <c r="G877" s="106"/>
    </row>
    <row r="878">
      <c r="A878" s="106"/>
      <c r="B878" s="106"/>
      <c r="C878" s="106"/>
      <c r="D878" s="106"/>
      <c r="E878" s="106"/>
      <c r="F878" s="106"/>
      <c r="G878" s="106"/>
    </row>
    <row r="879">
      <c r="A879" s="106"/>
      <c r="B879" s="106"/>
      <c r="C879" s="106"/>
      <c r="D879" s="106"/>
      <c r="E879" s="106"/>
      <c r="F879" s="106"/>
      <c r="G879" s="106"/>
    </row>
    <row r="880">
      <c r="A880" s="106"/>
      <c r="B880" s="106"/>
      <c r="C880" s="106"/>
      <c r="D880" s="106"/>
      <c r="E880" s="106"/>
      <c r="F880" s="106"/>
      <c r="G880" s="106"/>
    </row>
    <row r="881">
      <c r="A881" s="106"/>
      <c r="B881" s="106"/>
      <c r="C881" s="106"/>
      <c r="D881" s="106"/>
      <c r="E881" s="106"/>
      <c r="F881" s="106"/>
      <c r="G881" s="106"/>
    </row>
    <row r="882">
      <c r="A882" s="106"/>
      <c r="B882" s="106"/>
      <c r="C882" s="106"/>
      <c r="D882" s="106"/>
      <c r="E882" s="106"/>
      <c r="F882" s="106"/>
      <c r="G882" s="106"/>
    </row>
    <row r="883">
      <c r="A883" s="106"/>
      <c r="B883" s="106"/>
      <c r="C883" s="106"/>
      <c r="D883" s="106"/>
      <c r="E883" s="106"/>
      <c r="F883" s="106"/>
      <c r="G883" s="106"/>
    </row>
    <row r="884">
      <c r="A884" s="106"/>
      <c r="B884" s="106"/>
      <c r="C884" s="106"/>
      <c r="D884" s="106"/>
      <c r="E884" s="106"/>
      <c r="F884" s="106"/>
      <c r="G884" s="106"/>
    </row>
    <row r="885">
      <c r="A885" s="106"/>
      <c r="B885" s="106"/>
      <c r="C885" s="106"/>
      <c r="D885" s="106"/>
      <c r="E885" s="106"/>
      <c r="F885" s="106"/>
      <c r="G885" s="106"/>
    </row>
    <row r="886">
      <c r="A886" s="106"/>
      <c r="B886" s="106"/>
      <c r="C886" s="106"/>
      <c r="D886" s="106"/>
      <c r="E886" s="106"/>
      <c r="F886" s="106"/>
      <c r="G886" s="106"/>
    </row>
    <row r="887">
      <c r="A887" s="106"/>
      <c r="B887" s="106"/>
      <c r="C887" s="106"/>
      <c r="D887" s="106"/>
      <c r="E887" s="106"/>
      <c r="F887" s="106"/>
      <c r="G887" s="106"/>
    </row>
    <row r="888">
      <c r="A888" s="106"/>
      <c r="B888" s="106"/>
      <c r="C888" s="106"/>
      <c r="D888" s="106"/>
      <c r="E888" s="106"/>
      <c r="F888" s="106"/>
      <c r="G888" s="106"/>
    </row>
    <row r="889">
      <c r="A889" s="106"/>
      <c r="B889" s="106"/>
      <c r="C889" s="106"/>
      <c r="D889" s="106"/>
      <c r="E889" s="106"/>
      <c r="F889" s="106"/>
      <c r="G889" s="106"/>
    </row>
    <row r="890">
      <c r="A890" s="106"/>
      <c r="B890" s="106"/>
      <c r="C890" s="106"/>
      <c r="D890" s="106"/>
      <c r="E890" s="106"/>
      <c r="F890" s="106"/>
      <c r="G890" s="106"/>
    </row>
    <row r="891">
      <c r="A891" s="106"/>
      <c r="B891" s="106"/>
      <c r="C891" s="106"/>
      <c r="D891" s="106"/>
      <c r="E891" s="106"/>
      <c r="F891" s="106"/>
      <c r="G891" s="106"/>
    </row>
    <row r="892">
      <c r="A892" s="106"/>
      <c r="B892" s="106"/>
      <c r="C892" s="106"/>
      <c r="D892" s="106"/>
      <c r="E892" s="106"/>
      <c r="F892" s="106"/>
      <c r="G892" s="106"/>
    </row>
    <row r="893">
      <c r="A893" s="106"/>
      <c r="B893" s="106"/>
      <c r="C893" s="106"/>
      <c r="D893" s="106"/>
      <c r="E893" s="106"/>
      <c r="F893" s="106"/>
      <c r="G893" s="106"/>
    </row>
    <row r="894">
      <c r="A894" s="106"/>
      <c r="B894" s="106"/>
      <c r="C894" s="106"/>
      <c r="D894" s="106"/>
      <c r="E894" s="106"/>
      <c r="F894" s="106"/>
      <c r="G894" s="106"/>
    </row>
    <row r="895">
      <c r="A895" s="106"/>
      <c r="B895" s="106"/>
      <c r="C895" s="106"/>
      <c r="D895" s="106"/>
      <c r="E895" s="106"/>
      <c r="F895" s="106"/>
      <c r="G895" s="106"/>
    </row>
    <row r="896">
      <c r="A896" s="106"/>
      <c r="B896" s="106"/>
      <c r="C896" s="106"/>
      <c r="D896" s="106"/>
      <c r="E896" s="106"/>
      <c r="F896" s="106"/>
      <c r="G896" s="106"/>
    </row>
    <row r="897">
      <c r="A897" s="106"/>
      <c r="B897" s="106"/>
      <c r="C897" s="106"/>
      <c r="D897" s="106"/>
      <c r="E897" s="106"/>
      <c r="F897" s="106"/>
      <c r="G897" s="106"/>
    </row>
    <row r="898">
      <c r="A898" s="106"/>
      <c r="B898" s="106"/>
      <c r="C898" s="106"/>
      <c r="D898" s="106"/>
      <c r="E898" s="106"/>
      <c r="F898" s="106"/>
      <c r="G898" s="106"/>
    </row>
    <row r="899">
      <c r="A899" s="106"/>
      <c r="B899" s="106"/>
      <c r="C899" s="106"/>
      <c r="D899" s="106"/>
      <c r="E899" s="106"/>
      <c r="F899" s="106"/>
      <c r="G899" s="106"/>
    </row>
    <row r="900">
      <c r="A900" s="106"/>
      <c r="B900" s="106"/>
      <c r="C900" s="106"/>
      <c r="D900" s="106"/>
      <c r="E900" s="106"/>
      <c r="F900" s="106"/>
      <c r="G900" s="106"/>
    </row>
    <row r="901">
      <c r="A901" s="106"/>
      <c r="B901" s="106"/>
      <c r="C901" s="106"/>
      <c r="D901" s="106"/>
      <c r="E901" s="106"/>
      <c r="F901" s="106"/>
      <c r="G901" s="106"/>
    </row>
    <row r="902">
      <c r="A902" s="106"/>
      <c r="B902" s="106"/>
      <c r="C902" s="106"/>
      <c r="D902" s="106"/>
      <c r="E902" s="106"/>
      <c r="F902" s="106"/>
      <c r="G902" s="106"/>
    </row>
    <row r="903">
      <c r="A903" s="106"/>
      <c r="B903" s="106"/>
      <c r="C903" s="106"/>
      <c r="D903" s="106"/>
      <c r="E903" s="106"/>
      <c r="F903" s="106"/>
      <c r="G903" s="106"/>
    </row>
    <row r="904">
      <c r="A904" s="106"/>
      <c r="B904" s="106"/>
      <c r="C904" s="106"/>
      <c r="D904" s="106"/>
      <c r="E904" s="106"/>
      <c r="F904" s="106"/>
      <c r="G904" s="106"/>
    </row>
    <row r="905">
      <c r="A905" s="106"/>
      <c r="B905" s="106"/>
      <c r="C905" s="106"/>
      <c r="D905" s="106"/>
      <c r="E905" s="106"/>
      <c r="F905" s="106"/>
      <c r="G905" s="106"/>
    </row>
    <row r="906">
      <c r="A906" s="106"/>
      <c r="B906" s="106"/>
      <c r="C906" s="106"/>
      <c r="D906" s="106"/>
      <c r="E906" s="106"/>
      <c r="F906" s="106"/>
      <c r="G906" s="106"/>
    </row>
    <row r="907">
      <c r="A907" s="106"/>
      <c r="B907" s="106"/>
      <c r="C907" s="106"/>
      <c r="D907" s="106"/>
      <c r="E907" s="106"/>
      <c r="F907" s="106"/>
      <c r="G907" s="106"/>
    </row>
    <row r="908">
      <c r="A908" s="106"/>
      <c r="B908" s="106"/>
      <c r="C908" s="106"/>
      <c r="D908" s="106"/>
      <c r="E908" s="106"/>
      <c r="F908" s="106"/>
      <c r="G908" s="106"/>
    </row>
    <row r="909">
      <c r="A909" s="106"/>
      <c r="B909" s="106"/>
      <c r="C909" s="106"/>
      <c r="D909" s="106"/>
      <c r="E909" s="106"/>
      <c r="F909" s="106"/>
      <c r="G909" s="106"/>
    </row>
    <row r="910">
      <c r="A910" s="106"/>
      <c r="B910" s="106"/>
      <c r="C910" s="106"/>
      <c r="D910" s="106"/>
      <c r="E910" s="106"/>
      <c r="F910" s="106"/>
      <c r="G910" s="106"/>
    </row>
    <row r="911">
      <c r="A911" s="106"/>
      <c r="B911" s="106"/>
      <c r="C911" s="106"/>
      <c r="D911" s="106"/>
      <c r="E911" s="106"/>
      <c r="F911" s="106"/>
      <c r="G911" s="106"/>
    </row>
    <row r="912">
      <c r="A912" s="106"/>
      <c r="B912" s="106"/>
      <c r="C912" s="106"/>
      <c r="D912" s="106"/>
      <c r="E912" s="106"/>
      <c r="F912" s="106"/>
      <c r="G912" s="106"/>
    </row>
    <row r="913">
      <c r="A913" s="106"/>
      <c r="B913" s="106"/>
      <c r="C913" s="106"/>
      <c r="D913" s="106"/>
      <c r="E913" s="106"/>
      <c r="F913" s="106"/>
      <c r="G913" s="106"/>
    </row>
    <row r="914">
      <c r="A914" s="106"/>
      <c r="B914" s="106"/>
      <c r="C914" s="106"/>
      <c r="D914" s="106"/>
      <c r="E914" s="106"/>
      <c r="F914" s="106"/>
      <c r="G914" s="106"/>
    </row>
    <row r="915">
      <c r="A915" s="106"/>
      <c r="B915" s="106"/>
      <c r="C915" s="106"/>
      <c r="D915" s="106"/>
      <c r="E915" s="106"/>
      <c r="F915" s="106"/>
      <c r="G915" s="106"/>
    </row>
    <row r="916">
      <c r="A916" s="106"/>
      <c r="B916" s="106"/>
      <c r="C916" s="106"/>
      <c r="D916" s="106"/>
      <c r="E916" s="106"/>
      <c r="F916" s="106"/>
      <c r="G916" s="106"/>
    </row>
    <row r="917">
      <c r="A917" s="106"/>
      <c r="B917" s="106"/>
      <c r="C917" s="106"/>
      <c r="D917" s="106"/>
      <c r="E917" s="106"/>
      <c r="F917" s="106"/>
      <c r="G917" s="106"/>
    </row>
    <row r="918">
      <c r="A918" s="106"/>
      <c r="B918" s="106"/>
      <c r="C918" s="106"/>
      <c r="D918" s="106"/>
      <c r="E918" s="106"/>
      <c r="F918" s="106"/>
      <c r="G918" s="106"/>
    </row>
    <row r="919">
      <c r="A919" s="106"/>
      <c r="B919" s="106"/>
      <c r="C919" s="106"/>
      <c r="D919" s="106"/>
      <c r="E919" s="106"/>
      <c r="F919" s="106"/>
      <c r="G919" s="106"/>
    </row>
    <row r="920">
      <c r="A920" s="106"/>
      <c r="B920" s="106"/>
      <c r="C920" s="106"/>
      <c r="D920" s="106"/>
      <c r="E920" s="106"/>
      <c r="F920" s="106"/>
      <c r="G920" s="106"/>
    </row>
    <row r="921">
      <c r="A921" s="106"/>
      <c r="B921" s="106"/>
      <c r="C921" s="106"/>
      <c r="D921" s="106"/>
      <c r="E921" s="106"/>
      <c r="F921" s="106"/>
      <c r="G921" s="106"/>
    </row>
    <row r="922">
      <c r="A922" s="106"/>
      <c r="B922" s="106"/>
      <c r="C922" s="106"/>
      <c r="D922" s="106"/>
      <c r="E922" s="106"/>
      <c r="F922" s="106"/>
      <c r="G922" s="106"/>
    </row>
    <row r="923">
      <c r="A923" s="106"/>
      <c r="B923" s="106"/>
      <c r="C923" s="106"/>
      <c r="D923" s="106"/>
      <c r="E923" s="106"/>
      <c r="F923" s="106"/>
      <c r="G923" s="106"/>
    </row>
    <row r="924">
      <c r="A924" s="106"/>
      <c r="B924" s="106"/>
      <c r="C924" s="106"/>
      <c r="D924" s="106"/>
      <c r="E924" s="106"/>
      <c r="F924" s="106"/>
      <c r="G924" s="106"/>
    </row>
    <row r="925">
      <c r="A925" s="106"/>
      <c r="B925" s="106"/>
      <c r="C925" s="106"/>
      <c r="D925" s="106"/>
      <c r="E925" s="106"/>
      <c r="F925" s="106"/>
      <c r="G925" s="106"/>
    </row>
    <row r="926">
      <c r="A926" s="106"/>
      <c r="B926" s="106"/>
      <c r="C926" s="106"/>
      <c r="D926" s="106"/>
      <c r="E926" s="106"/>
      <c r="F926" s="106"/>
      <c r="G926" s="106"/>
    </row>
    <row r="927">
      <c r="A927" s="106"/>
      <c r="B927" s="106"/>
      <c r="C927" s="106"/>
      <c r="D927" s="106"/>
      <c r="E927" s="106"/>
      <c r="F927" s="106"/>
      <c r="G927" s="106"/>
    </row>
    <row r="928">
      <c r="A928" s="106"/>
      <c r="B928" s="106"/>
      <c r="C928" s="106"/>
      <c r="D928" s="106"/>
      <c r="E928" s="106"/>
      <c r="F928" s="106"/>
      <c r="G928" s="106"/>
    </row>
    <row r="929">
      <c r="A929" s="106"/>
      <c r="B929" s="106"/>
      <c r="C929" s="106"/>
      <c r="D929" s="106"/>
      <c r="E929" s="106"/>
      <c r="F929" s="106"/>
      <c r="G929" s="106"/>
    </row>
    <row r="930">
      <c r="A930" s="106"/>
      <c r="B930" s="106"/>
      <c r="C930" s="106"/>
      <c r="D930" s="106"/>
      <c r="E930" s="106"/>
      <c r="F930" s="106"/>
      <c r="G930" s="106"/>
    </row>
    <row r="931">
      <c r="A931" s="106"/>
      <c r="B931" s="106"/>
      <c r="C931" s="106"/>
      <c r="D931" s="106"/>
      <c r="E931" s="106"/>
      <c r="F931" s="106"/>
      <c r="G931" s="106"/>
    </row>
    <row r="932">
      <c r="A932" s="106"/>
      <c r="B932" s="106"/>
      <c r="C932" s="106"/>
      <c r="D932" s="106"/>
      <c r="E932" s="106"/>
      <c r="F932" s="106"/>
      <c r="G932" s="106"/>
    </row>
    <row r="933">
      <c r="A933" s="106"/>
      <c r="B933" s="106"/>
      <c r="C933" s="106"/>
      <c r="D933" s="106"/>
      <c r="E933" s="106"/>
      <c r="F933" s="106"/>
      <c r="G933" s="106"/>
    </row>
    <row r="934">
      <c r="A934" s="106"/>
      <c r="B934" s="106"/>
      <c r="C934" s="106"/>
      <c r="D934" s="106"/>
      <c r="E934" s="106"/>
      <c r="F934" s="106"/>
      <c r="G934" s="106"/>
    </row>
    <row r="935">
      <c r="A935" s="106"/>
      <c r="B935" s="106"/>
      <c r="C935" s="106"/>
      <c r="D935" s="106"/>
      <c r="E935" s="106"/>
      <c r="F935" s="106"/>
      <c r="G935" s="106"/>
    </row>
    <row r="936">
      <c r="A936" s="106"/>
      <c r="B936" s="106"/>
      <c r="C936" s="106"/>
      <c r="D936" s="106"/>
      <c r="E936" s="106"/>
      <c r="F936" s="106"/>
      <c r="G936" s="106"/>
    </row>
    <row r="937">
      <c r="A937" s="106"/>
      <c r="B937" s="106"/>
      <c r="C937" s="106"/>
      <c r="D937" s="106"/>
      <c r="E937" s="106"/>
      <c r="F937" s="106"/>
      <c r="G937" s="106"/>
    </row>
    <row r="938">
      <c r="A938" s="106"/>
      <c r="B938" s="106"/>
      <c r="C938" s="106"/>
      <c r="D938" s="106"/>
      <c r="E938" s="106"/>
      <c r="F938" s="106"/>
      <c r="G938" s="106"/>
    </row>
    <row r="939">
      <c r="A939" s="106"/>
      <c r="B939" s="106"/>
      <c r="C939" s="106"/>
      <c r="D939" s="106"/>
      <c r="E939" s="106"/>
      <c r="F939" s="106"/>
      <c r="G939" s="106"/>
    </row>
    <row r="940">
      <c r="A940" s="106"/>
      <c r="B940" s="106"/>
      <c r="C940" s="106"/>
      <c r="D940" s="106"/>
      <c r="E940" s="106"/>
      <c r="F940" s="106"/>
      <c r="G940" s="106"/>
    </row>
    <row r="941">
      <c r="A941" s="106"/>
      <c r="B941" s="106"/>
      <c r="C941" s="106"/>
      <c r="D941" s="106"/>
      <c r="E941" s="106"/>
      <c r="F941" s="106"/>
      <c r="G941" s="106"/>
    </row>
    <row r="942">
      <c r="A942" s="106"/>
      <c r="B942" s="106"/>
      <c r="C942" s="106"/>
      <c r="D942" s="106"/>
      <c r="E942" s="106"/>
      <c r="F942" s="106"/>
      <c r="G942" s="106"/>
    </row>
    <row r="943">
      <c r="A943" s="106"/>
      <c r="B943" s="106"/>
      <c r="C943" s="106"/>
      <c r="D943" s="106"/>
      <c r="E943" s="106"/>
      <c r="F943" s="106"/>
      <c r="G943" s="106"/>
    </row>
    <row r="944">
      <c r="A944" s="106"/>
      <c r="B944" s="106"/>
      <c r="C944" s="106"/>
      <c r="D944" s="106"/>
      <c r="E944" s="106"/>
      <c r="F944" s="106"/>
      <c r="G944" s="106"/>
    </row>
    <row r="945">
      <c r="A945" s="106"/>
      <c r="B945" s="106"/>
      <c r="C945" s="106"/>
      <c r="D945" s="106"/>
      <c r="E945" s="106"/>
      <c r="F945" s="106"/>
      <c r="G945" s="106"/>
    </row>
    <row r="946">
      <c r="A946" s="106"/>
      <c r="B946" s="106"/>
      <c r="C946" s="106"/>
      <c r="D946" s="106"/>
      <c r="E946" s="106"/>
      <c r="F946" s="106"/>
      <c r="G946" s="106"/>
    </row>
    <row r="947">
      <c r="A947" s="106"/>
      <c r="B947" s="106"/>
      <c r="C947" s="106"/>
      <c r="D947" s="106"/>
      <c r="E947" s="106"/>
      <c r="F947" s="106"/>
      <c r="G947" s="106"/>
    </row>
    <row r="948">
      <c r="A948" s="106"/>
      <c r="B948" s="106"/>
      <c r="C948" s="106"/>
      <c r="D948" s="106"/>
      <c r="E948" s="106"/>
      <c r="F948" s="106"/>
      <c r="G948" s="106"/>
    </row>
    <row r="949">
      <c r="A949" s="106"/>
      <c r="B949" s="106"/>
      <c r="C949" s="106"/>
      <c r="D949" s="106"/>
      <c r="E949" s="106"/>
      <c r="F949" s="106"/>
      <c r="G949" s="106"/>
    </row>
    <row r="950">
      <c r="A950" s="106"/>
      <c r="B950" s="106"/>
      <c r="C950" s="106"/>
      <c r="D950" s="106"/>
      <c r="E950" s="106"/>
      <c r="F950" s="106"/>
      <c r="G950" s="106"/>
    </row>
    <row r="951">
      <c r="A951" s="106"/>
      <c r="B951" s="106"/>
      <c r="C951" s="106"/>
      <c r="D951" s="106"/>
      <c r="E951" s="106"/>
      <c r="F951" s="106"/>
      <c r="G951" s="106"/>
    </row>
    <row r="952">
      <c r="A952" s="106"/>
      <c r="B952" s="106"/>
      <c r="C952" s="106"/>
      <c r="D952" s="106"/>
      <c r="E952" s="106"/>
      <c r="F952" s="106"/>
      <c r="G952" s="106"/>
    </row>
    <row r="953">
      <c r="A953" s="106"/>
      <c r="B953" s="106"/>
      <c r="C953" s="106"/>
      <c r="D953" s="106"/>
      <c r="E953" s="106"/>
      <c r="F953" s="106"/>
      <c r="G953" s="106"/>
    </row>
    <row r="954">
      <c r="A954" s="106"/>
      <c r="B954" s="106"/>
      <c r="C954" s="106"/>
      <c r="D954" s="106"/>
      <c r="E954" s="106"/>
      <c r="F954" s="106"/>
      <c r="G954" s="106"/>
    </row>
    <row r="955">
      <c r="A955" s="106"/>
      <c r="B955" s="106"/>
      <c r="C955" s="106"/>
      <c r="D955" s="106"/>
      <c r="E955" s="106"/>
      <c r="F955" s="106"/>
      <c r="G955" s="106"/>
    </row>
    <row r="956">
      <c r="A956" s="106"/>
      <c r="B956" s="106"/>
      <c r="C956" s="106"/>
      <c r="D956" s="106"/>
      <c r="E956" s="106"/>
      <c r="F956" s="106"/>
      <c r="G956" s="106"/>
    </row>
    <row r="957">
      <c r="A957" s="106"/>
      <c r="B957" s="106"/>
      <c r="C957" s="106"/>
      <c r="D957" s="106"/>
      <c r="E957" s="106"/>
      <c r="F957" s="106"/>
      <c r="G957" s="106"/>
    </row>
    <row r="958">
      <c r="A958" s="106"/>
      <c r="B958" s="106"/>
      <c r="C958" s="106"/>
      <c r="D958" s="106"/>
      <c r="E958" s="106"/>
      <c r="F958" s="106"/>
      <c r="G958" s="106"/>
    </row>
    <row r="959">
      <c r="A959" s="106"/>
      <c r="B959" s="106"/>
      <c r="C959" s="106"/>
      <c r="D959" s="106"/>
      <c r="E959" s="106"/>
      <c r="F959" s="106"/>
      <c r="G959" s="106"/>
    </row>
    <row r="960">
      <c r="A960" s="106"/>
      <c r="B960" s="106"/>
      <c r="C960" s="106"/>
      <c r="D960" s="106"/>
      <c r="E960" s="106"/>
      <c r="F960" s="106"/>
      <c r="G960" s="106"/>
    </row>
    <row r="961">
      <c r="A961" s="106"/>
      <c r="B961" s="106"/>
      <c r="C961" s="106"/>
      <c r="D961" s="106"/>
      <c r="E961" s="106"/>
      <c r="F961" s="106"/>
      <c r="G961" s="106"/>
    </row>
    <row r="962">
      <c r="A962" s="106"/>
      <c r="B962" s="106"/>
      <c r="C962" s="106"/>
      <c r="D962" s="106"/>
      <c r="E962" s="106"/>
      <c r="F962" s="106"/>
      <c r="G962" s="106"/>
    </row>
    <row r="963">
      <c r="A963" s="106"/>
      <c r="B963" s="106"/>
      <c r="C963" s="106"/>
      <c r="D963" s="106"/>
      <c r="E963" s="106"/>
      <c r="F963" s="106"/>
      <c r="G963" s="106"/>
    </row>
    <row r="964">
      <c r="A964" s="106"/>
      <c r="B964" s="106"/>
      <c r="C964" s="106"/>
      <c r="D964" s="106"/>
      <c r="E964" s="106"/>
      <c r="F964" s="106"/>
      <c r="G964" s="106"/>
    </row>
    <row r="965">
      <c r="A965" s="106"/>
      <c r="B965" s="106"/>
      <c r="C965" s="106"/>
      <c r="D965" s="106"/>
      <c r="E965" s="106"/>
      <c r="F965" s="106"/>
      <c r="G965" s="106"/>
    </row>
    <row r="966">
      <c r="A966" s="106"/>
      <c r="B966" s="106"/>
      <c r="C966" s="106"/>
      <c r="D966" s="106"/>
      <c r="E966" s="106"/>
      <c r="F966" s="106"/>
      <c r="G966" s="106"/>
    </row>
    <row r="967">
      <c r="A967" s="106"/>
      <c r="B967" s="106"/>
      <c r="C967" s="106"/>
      <c r="D967" s="106"/>
      <c r="E967" s="106"/>
      <c r="F967" s="106"/>
      <c r="G967" s="106"/>
    </row>
    <row r="968">
      <c r="A968" s="106"/>
      <c r="B968" s="106"/>
      <c r="C968" s="106"/>
      <c r="D968" s="106"/>
      <c r="E968" s="106"/>
      <c r="F968" s="106"/>
      <c r="G968" s="106"/>
    </row>
    <row r="969">
      <c r="A969" s="106"/>
      <c r="B969" s="106"/>
      <c r="C969" s="106"/>
      <c r="D969" s="106"/>
      <c r="E969" s="106"/>
      <c r="F969" s="106"/>
      <c r="G969" s="106"/>
    </row>
    <row r="970">
      <c r="A970" s="106"/>
      <c r="B970" s="106"/>
      <c r="C970" s="106"/>
      <c r="D970" s="106"/>
      <c r="E970" s="106"/>
      <c r="F970" s="106"/>
      <c r="G970" s="106"/>
    </row>
    <row r="971">
      <c r="A971" s="106"/>
      <c r="B971" s="106"/>
      <c r="C971" s="106"/>
      <c r="D971" s="106"/>
      <c r="E971" s="106"/>
      <c r="F971" s="106"/>
      <c r="G971" s="106"/>
    </row>
    <row r="972">
      <c r="A972" s="106"/>
      <c r="B972" s="106"/>
      <c r="C972" s="106"/>
      <c r="D972" s="106"/>
      <c r="E972" s="106"/>
      <c r="F972" s="106"/>
      <c r="G972" s="106"/>
    </row>
    <row r="973">
      <c r="A973" s="106"/>
      <c r="B973" s="106"/>
      <c r="C973" s="106"/>
      <c r="D973" s="106"/>
      <c r="E973" s="106"/>
      <c r="F973" s="106"/>
      <c r="G973" s="106"/>
    </row>
    <row r="974">
      <c r="A974" s="106"/>
      <c r="B974" s="106"/>
      <c r="C974" s="106"/>
      <c r="D974" s="106"/>
      <c r="E974" s="106"/>
      <c r="F974" s="106"/>
      <c r="G974" s="106"/>
    </row>
    <row r="975">
      <c r="A975" s="106"/>
      <c r="B975" s="106"/>
      <c r="C975" s="106"/>
      <c r="D975" s="106"/>
      <c r="E975" s="106"/>
      <c r="F975" s="106"/>
      <c r="G975" s="106"/>
    </row>
    <row r="976">
      <c r="A976" s="106"/>
      <c r="B976" s="106"/>
      <c r="C976" s="106"/>
      <c r="D976" s="106"/>
      <c r="E976" s="106"/>
      <c r="F976" s="106"/>
      <c r="G976" s="106"/>
    </row>
    <row r="977">
      <c r="A977" s="106"/>
      <c r="B977" s="106"/>
      <c r="C977" s="106"/>
      <c r="D977" s="106"/>
      <c r="E977" s="106"/>
      <c r="F977" s="106"/>
      <c r="G977" s="106"/>
    </row>
    <row r="978">
      <c r="A978" s="106"/>
      <c r="B978" s="106"/>
      <c r="C978" s="106"/>
      <c r="D978" s="106"/>
      <c r="E978" s="106"/>
      <c r="F978" s="106"/>
      <c r="G978" s="106"/>
    </row>
    <row r="979">
      <c r="A979" s="106"/>
      <c r="B979" s="106"/>
      <c r="C979" s="106"/>
      <c r="D979" s="106"/>
      <c r="E979" s="106"/>
      <c r="F979" s="106"/>
      <c r="G979" s="106"/>
    </row>
    <row r="980">
      <c r="A980" s="106"/>
      <c r="B980" s="106"/>
      <c r="C980" s="106"/>
      <c r="D980" s="106"/>
      <c r="E980" s="106"/>
      <c r="F980" s="106"/>
      <c r="G980" s="106"/>
    </row>
    <row r="981">
      <c r="A981" s="106"/>
      <c r="B981" s="106"/>
      <c r="C981" s="106"/>
      <c r="D981" s="106"/>
      <c r="E981" s="106"/>
      <c r="F981" s="106"/>
      <c r="G981" s="106"/>
    </row>
    <row r="982">
      <c r="A982" s="106"/>
      <c r="B982" s="106"/>
      <c r="C982" s="106"/>
      <c r="D982" s="106"/>
      <c r="E982" s="106"/>
      <c r="F982" s="106"/>
      <c r="G982" s="106"/>
    </row>
    <row r="983">
      <c r="A983" s="106"/>
      <c r="B983" s="106"/>
      <c r="C983" s="106"/>
      <c r="D983" s="106"/>
      <c r="E983" s="106"/>
      <c r="F983" s="106"/>
      <c r="G983" s="106"/>
    </row>
    <row r="984">
      <c r="A984" s="106"/>
      <c r="B984" s="106"/>
      <c r="C984" s="106"/>
      <c r="D984" s="106"/>
      <c r="E984" s="106"/>
      <c r="F984" s="106"/>
      <c r="G984" s="106"/>
    </row>
    <row r="985">
      <c r="A985" s="106"/>
      <c r="B985" s="106"/>
      <c r="C985" s="106"/>
      <c r="D985" s="106"/>
      <c r="E985" s="106"/>
      <c r="F985" s="106"/>
      <c r="G985" s="106"/>
    </row>
    <row r="986">
      <c r="A986" s="106"/>
      <c r="B986" s="106"/>
      <c r="C986" s="106"/>
      <c r="D986" s="106"/>
      <c r="E986" s="106"/>
      <c r="F986" s="106"/>
      <c r="G986" s="106"/>
    </row>
    <row r="987">
      <c r="A987" s="106"/>
      <c r="B987" s="106"/>
      <c r="C987" s="106"/>
      <c r="D987" s="106"/>
      <c r="E987" s="106"/>
      <c r="F987" s="106"/>
      <c r="G987" s="106"/>
    </row>
    <row r="988">
      <c r="A988" s="106"/>
      <c r="B988" s="106"/>
      <c r="C988" s="106"/>
      <c r="D988" s="106"/>
      <c r="E988" s="106"/>
      <c r="F988" s="106"/>
      <c r="G988" s="106"/>
    </row>
    <row r="989">
      <c r="A989" s="106"/>
      <c r="B989" s="106"/>
      <c r="C989" s="106"/>
      <c r="D989" s="106"/>
      <c r="E989" s="106"/>
      <c r="F989" s="106"/>
      <c r="G989" s="106"/>
    </row>
    <row r="990">
      <c r="A990" s="106"/>
      <c r="B990" s="106"/>
      <c r="C990" s="106"/>
      <c r="D990" s="106"/>
      <c r="E990" s="106"/>
      <c r="F990" s="106"/>
      <c r="G990" s="106"/>
    </row>
    <row r="991">
      <c r="A991" s="106"/>
      <c r="B991" s="106"/>
      <c r="C991" s="106"/>
      <c r="D991" s="106"/>
      <c r="E991" s="106"/>
      <c r="F991" s="106"/>
      <c r="G991" s="106"/>
    </row>
    <row r="992">
      <c r="A992" s="106"/>
      <c r="B992" s="106"/>
      <c r="C992" s="106"/>
      <c r="D992" s="106"/>
      <c r="E992" s="106"/>
      <c r="F992" s="106"/>
      <c r="G992" s="106"/>
    </row>
    <row r="993">
      <c r="A993" s="106"/>
      <c r="B993" s="106"/>
      <c r="C993" s="106"/>
      <c r="D993" s="106"/>
      <c r="E993" s="106"/>
      <c r="F993" s="106"/>
      <c r="G993" s="106"/>
    </row>
    <row r="994">
      <c r="A994" s="106"/>
      <c r="B994" s="106"/>
      <c r="C994" s="106"/>
      <c r="D994" s="106"/>
      <c r="E994" s="106"/>
      <c r="F994" s="106"/>
      <c r="G994" s="106"/>
    </row>
    <row r="995">
      <c r="A995" s="106"/>
      <c r="B995" s="106"/>
      <c r="C995" s="106"/>
      <c r="D995" s="106"/>
      <c r="E995" s="106"/>
      <c r="F995" s="106"/>
      <c r="G995" s="106"/>
    </row>
    <row r="996">
      <c r="A996" s="106"/>
      <c r="B996" s="106"/>
      <c r="C996" s="106"/>
      <c r="D996" s="106"/>
      <c r="E996" s="106"/>
      <c r="F996" s="106"/>
      <c r="G996" s="106"/>
    </row>
    <row r="997">
      <c r="A997" s="106"/>
      <c r="B997" s="106"/>
      <c r="C997" s="106"/>
      <c r="D997" s="106"/>
      <c r="E997" s="106"/>
      <c r="F997" s="106"/>
      <c r="G997" s="106"/>
    </row>
    <row r="998">
      <c r="A998" s="106"/>
      <c r="B998" s="106"/>
      <c r="C998" s="106"/>
      <c r="D998" s="106"/>
      <c r="E998" s="106"/>
      <c r="F998" s="106"/>
      <c r="G998" s="106"/>
    </row>
    <row r="999">
      <c r="A999" s="106"/>
      <c r="B999" s="106"/>
      <c r="C999" s="106"/>
      <c r="D999" s="106"/>
      <c r="E999" s="106"/>
      <c r="F999" s="106"/>
      <c r="G999" s="106"/>
    </row>
    <row r="1000">
      <c r="A1000" s="106"/>
      <c r="B1000" s="106"/>
      <c r="C1000" s="106"/>
      <c r="D1000" s="106"/>
      <c r="E1000" s="106"/>
      <c r="F1000" s="106"/>
      <c r="G1000" s="106"/>
    </row>
    <row r="1001">
      <c r="A1001" s="106"/>
      <c r="B1001" s="106"/>
      <c r="C1001" s="106"/>
      <c r="D1001" s="106"/>
      <c r="E1001" s="106"/>
      <c r="F1001" s="106"/>
      <c r="G1001" s="106"/>
    </row>
  </sheetData>
  <mergeCells count="1">
    <mergeCell ref="A4:E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8.88"/>
  </cols>
  <sheetData>
    <row r="1">
      <c r="A1" s="117" t="s">
        <v>7</v>
      </c>
      <c r="B1" s="117" t="s">
        <v>10</v>
      </c>
      <c r="C1" s="117" t="s">
        <v>13</v>
      </c>
      <c r="D1" s="117" t="s">
        <v>86</v>
      </c>
      <c r="E1" s="118" t="s">
        <v>87</v>
      </c>
      <c r="F1" s="117" t="s">
        <v>32</v>
      </c>
    </row>
    <row r="2">
      <c r="A2" s="101" t="s">
        <v>8</v>
      </c>
      <c r="B2" s="101" t="s">
        <v>11</v>
      </c>
      <c r="C2" s="101">
        <v>21000.0</v>
      </c>
      <c r="D2" s="119">
        <v>50.0</v>
      </c>
      <c r="E2" s="120">
        <v>30000.0</v>
      </c>
      <c r="F2" s="119">
        <v>200.0</v>
      </c>
    </row>
    <row r="3">
      <c r="A3" s="101" t="s">
        <v>88</v>
      </c>
      <c r="B3" s="101" t="s">
        <v>89</v>
      </c>
      <c r="C3" s="101">
        <v>21000.0</v>
      </c>
      <c r="D3" s="119">
        <v>40.0</v>
      </c>
      <c r="E3" s="120">
        <v>35000.0</v>
      </c>
      <c r="F3" s="119">
        <v>300.0</v>
      </c>
    </row>
    <row r="4">
      <c r="E4" s="121"/>
    </row>
    <row r="5">
      <c r="E5" s="121"/>
    </row>
    <row r="6">
      <c r="E6" s="121"/>
    </row>
    <row r="7">
      <c r="E7" s="121"/>
    </row>
    <row r="8">
      <c r="E8" s="121"/>
    </row>
    <row r="9">
      <c r="E9" s="121"/>
    </row>
    <row r="10">
      <c r="E10" s="121"/>
    </row>
    <row r="11">
      <c r="E11" s="121"/>
    </row>
    <row r="12">
      <c r="E12" s="121"/>
    </row>
    <row r="13">
      <c r="E13" s="121"/>
    </row>
    <row r="14">
      <c r="E14" s="121"/>
    </row>
    <row r="15">
      <c r="E15" s="121"/>
    </row>
    <row r="16">
      <c r="E16" s="121"/>
    </row>
    <row r="17">
      <c r="E17" s="121"/>
    </row>
    <row r="18">
      <c r="E18" s="121"/>
    </row>
    <row r="19">
      <c r="E19" s="121"/>
    </row>
    <row r="20">
      <c r="E20" s="121"/>
    </row>
    <row r="21">
      <c r="E21" s="121"/>
    </row>
    <row r="22">
      <c r="E22" s="121"/>
    </row>
    <row r="23">
      <c r="E23" s="121"/>
    </row>
    <row r="24">
      <c r="E24" s="121"/>
    </row>
    <row r="25">
      <c r="E25" s="121"/>
    </row>
    <row r="26">
      <c r="E26" s="121"/>
    </row>
    <row r="27">
      <c r="E27" s="121"/>
    </row>
    <row r="28">
      <c r="E28" s="121"/>
    </row>
    <row r="29">
      <c r="E29" s="121"/>
    </row>
    <row r="30">
      <c r="E30" s="121"/>
    </row>
    <row r="31">
      <c r="E31" s="121"/>
    </row>
    <row r="32">
      <c r="E32" s="121"/>
    </row>
    <row r="33">
      <c r="E33" s="121"/>
    </row>
    <row r="34">
      <c r="E34" s="121"/>
    </row>
    <row r="35">
      <c r="E35" s="121"/>
    </row>
    <row r="36">
      <c r="E36" s="121"/>
    </row>
    <row r="37">
      <c r="E37" s="121"/>
    </row>
    <row r="38">
      <c r="E38" s="121"/>
    </row>
    <row r="39">
      <c r="E39" s="121"/>
    </row>
    <row r="40">
      <c r="E40" s="121"/>
    </row>
    <row r="41">
      <c r="E41" s="121"/>
    </row>
    <row r="42">
      <c r="E42" s="121"/>
    </row>
    <row r="43">
      <c r="E43" s="121"/>
    </row>
    <row r="44">
      <c r="E44" s="121"/>
    </row>
    <row r="45">
      <c r="E45" s="121"/>
    </row>
    <row r="46">
      <c r="E46" s="121"/>
    </row>
    <row r="47">
      <c r="E47" s="121"/>
    </row>
    <row r="48">
      <c r="E48" s="121"/>
    </row>
    <row r="49">
      <c r="E49" s="121"/>
    </row>
    <row r="50">
      <c r="E50" s="121"/>
    </row>
    <row r="51">
      <c r="E51" s="121"/>
    </row>
    <row r="52">
      <c r="E52" s="121"/>
    </row>
    <row r="53">
      <c r="E53" s="121"/>
    </row>
    <row r="54">
      <c r="E54" s="121"/>
    </row>
    <row r="55">
      <c r="E55" s="121"/>
    </row>
    <row r="56">
      <c r="E56" s="121"/>
    </row>
    <row r="57">
      <c r="E57" s="121"/>
    </row>
    <row r="58">
      <c r="E58" s="121"/>
    </row>
    <row r="59">
      <c r="E59" s="121"/>
    </row>
    <row r="60">
      <c r="E60" s="121"/>
    </row>
    <row r="61">
      <c r="E61" s="121"/>
    </row>
    <row r="62">
      <c r="E62" s="121"/>
    </row>
    <row r="63">
      <c r="E63" s="121"/>
    </row>
    <row r="64">
      <c r="E64" s="121"/>
    </row>
    <row r="65">
      <c r="E65" s="121"/>
    </row>
    <row r="66">
      <c r="E66" s="121"/>
    </row>
    <row r="67">
      <c r="E67" s="121"/>
    </row>
    <row r="68">
      <c r="E68" s="121"/>
    </row>
    <row r="69">
      <c r="E69" s="121"/>
    </row>
    <row r="70">
      <c r="E70" s="121"/>
    </row>
    <row r="71">
      <c r="E71" s="121"/>
    </row>
    <row r="72">
      <c r="E72" s="121"/>
    </row>
    <row r="73">
      <c r="E73" s="121"/>
    </row>
    <row r="74">
      <c r="E74" s="121"/>
    </row>
    <row r="75">
      <c r="E75" s="121"/>
    </row>
    <row r="76">
      <c r="E76" s="121"/>
    </row>
    <row r="77">
      <c r="E77" s="121"/>
    </row>
    <row r="78">
      <c r="E78" s="121"/>
    </row>
    <row r="79">
      <c r="E79" s="121"/>
    </row>
    <row r="80">
      <c r="E80" s="121"/>
    </row>
    <row r="81">
      <c r="E81" s="121"/>
    </row>
    <row r="82">
      <c r="E82" s="121"/>
    </row>
    <row r="83">
      <c r="E83" s="121"/>
    </row>
    <row r="84">
      <c r="E84" s="121"/>
    </row>
    <row r="85">
      <c r="E85" s="121"/>
    </row>
    <row r="86">
      <c r="E86" s="121"/>
    </row>
    <row r="87">
      <c r="E87" s="121"/>
    </row>
    <row r="88">
      <c r="E88" s="121"/>
    </row>
    <row r="89">
      <c r="E89" s="121"/>
    </row>
    <row r="90">
      <c r="E90" s="121"/>
    </row>
    <row r="91">
      <c r="E91" s="121"/>
    </row>
    <row r="92">
      <c r="E92" s="121"/>
    </row>
    <row r="93">
      <c r="E93" s="121"/>
    </row>
    <row r="94">
      <c r="E94" s="121"/>
    </row>
    <row r="95">
      <c r="E95" s="121"/>
    </row>
    <row r="96">
      <c r="E96" s="121"/>
    </row>
    <row r="97">
      <c r="E97" s="121"/>
    </row>
    <row r="98">
      <c r="E98" s="121"/>
    </row>
    <row r="99">
      <c r="E99" s="121"/>
    </row>
    <row r="100">
      <c r="E100" s="121"/>
    </row>
    <row r="101">
      <c r="E101" s="121"/>
    </row>
    <row r="102">
      <c r="E102" s="121"/>
    </row>
    <row r="103">
      <c r="E103" s="121"/>
    </row>
    <row r="104">
      <c r="E104" s="121"/>
    </row>
    <row r="105">
      <c r="E105" s="121"/>
    </row>
    <row r="106">
      <c r="E106" s="121"/>
    </row>
    <row r="107">
      <c r="E107" s="121"/>
    </row>
    <row r="108">
      <c r="E108" s="121"/>
    </row>
    <row r="109">
      <c r="E109" s="121"/>
    </row>
    <row r="110">
      <c r="E110" s="121"/>
    </row>
    <row r="111">
      <c r="E111" s="121"/>
    </row>
    <row r="112">
      <c r="E112" s="121"/>
    </row>
    <row r="113">
      <c r="E113" s="121"/>
    </row>
    <row r="114">
      <c r="E114" s="121"/>
    </row>
    <row r="115">
      <c r="E115" s="121"/>
    </row>
    <row r="116">
      <c r="E116" s="121"/>
    </row>
    <row r="117">
      <c r="E117" s="121"/>
    </row>
    <row r="118">
      <c r="E118" s="121"/>
    </row>
    <row r="119">
      <c r="E119" s="121"/>
    </row>
    <row r="120">
      <c r="E120" s="121"/>
    </row>
    <row r="121">
      <c r="E121" s="121"/>
    </row>
    <row r="122">
      <c r="E122" s="121"/>
    </row>
    <row r="123">
      <c r="E123" s="121"/>
    </row>
    <row r="124">
      <c r="E124" s="121"/>
    </row>
    <row r="125">
      <c r="E125" s="121"/>
    </row>
    <row r="126">
      <c r="E126" s="121"/>
    </row>
    <row r="127">
      <c r="E127" s="121"/>
    </row>
    <row r="128">
      <c r="E128" s="121"/>
    </row>
    <row r="129">
      <c r="E129" s="121"/>
    </row>
    <row r="130">
      <c r="E130" s="121"/>
    </row>
    <row r="131">
      <c r="E131" s="121"/>
    </row>
    <row r="132">
      <c r="E132" s="121"/>
    </row>
    <row r="133">
      <c r="E133" s="121"/>
    </row>
    <row r="134">
      <c r="E134" s="121"/>
    </row>
    <row r="135">
      <c r="E135" s="121"/>
    </row>
    <row r="136">
      <c r="E136" s="121"/>
    </row>
    <row r="137">
      <c r="E137" s="121"/>
    </row>
    <row r="138">
      <c r="E138" s="121"/>
    </row>
    <row r="139">
      <c r="E139" s="121"/>
    </row>
    <row r="140">
      <c r="E140" s="121"/>
    </row>
    <row r="141">
      <c r="E141" s="121"/>
    </row>
    <row r="142">
      <c r="E142" s="121"/>
    </row>
    <row r="143">
      <c r="E143" s="121"/>
    </row>
    <row r="144">
      <c r="E144" s="121"/>
    </row>
    <row r="145">
      <c r="E145" s="121"/>
    </row>
    <row r="146">
      <c r="E146" s="121"/>
    </row>
    <row r="147">
      <c r="E147" s="121"/>
    </row>
    <row r="148">
      <c r="E148" s="121"/>
    </row>
    <row r="149">
      <c r="E149" s="121"/>
    </row>
    <row r="150">
      <c r="E150" s="121"/>
    </row>
    <row r="151">
      <c r="E151" s="121"/>
    </row>
    <row r="152">
      <c r="E152" s="121"/>
    </row>
    <row r="153">
      <c r="E153" s="121"/>
    </row>
    <row r="154">
      <c r="E154" s="121"/>
    </row>
    <row r="155">
      <c r="E155" s="121"/>
    </row>
    <row r="156">
      <c r="E156" s="121"/>
    </row>
    <row r="157">
      <c r="E157" s="121"/>
    </row>
    <row r="158">
      <c r="E158" s="121"/>
    </row>
    <row r="159">
      <c r="E159" s="121"/>
    </row>
    <row r="160">
      <c r="E160" s="121"/>
    </row>
    <row r="161">
      <c r="E161" s="121"/>
    </row>
    <row r="162">
      <c r="E162" s="121"/>
    </row>
    <row r="163">
      <c r="E163" s="121"/>
    </row>
    <row r="164">
      <c r="E164" s="121"/>
    </row>
    <row r="165">
      <c r="E165" s="121"/>
    </row>
    <row r="166">
      <c r="E166" s="121"/>
    </row>
    <row r="167">
      <c r="E167" s="121"/>
    </row>
    <row r="168">
      <c r="E168" s="121"/>
    </row>
    <row r="169">
      <c r="E169" s="121"/>
    </row>
    <row r="170">
      <c r="E170" s="121"/>
    </row>
    <row r="171">
      <c r="E171" s="121"/>
    </row>
    <row r="172">
      <c r="E172" s="121"/>
    </row>
    <row r="173">
      <c r="E173" s="121"/>
    </row>
    <row r="174">
      <c r="E174" s="121"/>
    </row>
    <row r="175">
      <c r="E175" s="121"/>
    </row>
    <row r="176">
      <c r="E176" s="121"/>
    </row>
    <row r="177">
      <c r="E177" s="121"/>
    </row>
    <row r="178">
      <c r="E178" s="121"/>
    </row>
    <row r="179">
      <c r="E179" s="121"/>
    </row>
    <row r="180">
      <c r="E180" s="121"/>
    </row>
    <row r="181">
      <c r="E181" s="121"/>
    </row>
    <row r="182">
      <c r="E182" s="121"/>
    </row>
    <row r="183">
      <c r="E183" s="121"/>
    </row>
    <row r="184">
      <c r="E184" s="121"/>
    </row>
    <row r="185">
      <c r="E185" s="121"/>
    </row>
    <row r="186">
      <c r="E186" s="121"/>
    </row>
    <row r="187">
      <c r="E187" s="121"/>
    </row>
    <row r="188">
      <c r="E188" s="121"/>
    </row>
    <row r="189">
      <c r="E189" s="121"/>
    </row>
    <row r="190">
      <c r="E190" s="121"/>
    </row>
    <row r="191">
      <c r="E191" s="121"/>
    </row>
    <row r="192">
      <c r="E192" s="121"/>
    </row>
    <row r="193">
      <c r="E193" s="121"/>
    </row>
    <row r="194">
      <c r="E194" s="121"/>
    </row>
    <row r="195">
      <c r="E195" s="121"/>
    </row>
    <row r="196">
      <c r="E196" s="121"/>
    </row>
    <row r="197">
      <c r="E197" s="121"/>
    </row>
    <row r="198">
      <c r="E198" s="121"/>
    </row>
    <row r="199">
      <c r="E199" s="121"/>
    </row>
    <row r="200">
      <c r="E200" s="121"/>
    </row>
    <row r="201">
      <c r="E201" s="121"/>
    </row>
    <row r="202">
      <c r="E202" s="121"/>
    </row>
    <row r="203">
      <c r="E203" s="121"/>
    </row>
    <row r="204">
      <c r="E204" s="121"/>
    </row>
    <row r="205">
      <c r="E205" s="121"/>
    </row>
    <row r="206">
      <c r="E206" s="121"/>
    </row>
    <row r="207">
      <c r="E207" s="121"/>
    </row>
    <row r="208">
      <c r="E208" s="121"/>
    </row>
    <row r="209">
      <c r="E209" s="121"/>
    </row>
    <row r="210">
      <c r="E210" s="121"/>
    </row>
    <row r="211">
      <c r="E211" s="121"/>
    </row>
    <row r="212">
      <c r="E212" s="121"/>
    </row>
    <row r="213">
      <c r="E213" s="121"/>
    </row>
    <row r="214">
      <c r="E214" s="121"/>
    </row>
    <row r="215">
      <c r="E215" s="121"/>
    </row>
    <row r="216">
      <c r="E216" s="121"/>
    </row>
    <row r="217">
      <c r="E217" s="121"/>
    </row>
    <row r="218">
      <c r="E218" s="121"/>
    </row>
    <row r="219">
      <c r="E219" s="121"/>
    </row>
    <row r="220">
      <c r="E220" s="121"/>
    </row>
    <row r="221">
      <c r="E221" s="121"/>
    </row>
    <row r="222">
      <c r="E222" s="121"/>
    </row>
    <row r="223">
      <c r="E223" s="121"/>
    </row>
    <row r="224">
      <c r="E224" s="121"/>
    </row>
    <row r="225">
      <c r="E225" s="121"/>
    </row>
    <row r="226">
      <c r="E226" s="121"/>
    </row>
    <row r="227">
      <c r="E227" s="121"/>
    </row>
    <row r="228">
      <c r="E228" s="121"/>
    </row>
    <row r="229">
      <c r="E229" s="121"/>
    </row>
    <row r="230">
      <c r="E230" s="121"/>
    </row>
    <row r="231">
      <c r="E231" s="121"/>
    </row>
    <row r="232">
      <c r="E232" s="121"/>
    </row>
    <row r="233">
      <c r="E233" s="121"/>
    </row>
    <row r="234">
      <c r="E234" s="121"/>
    </row>
    <row r="235">
      <c r="E235" s="121"/>
    </row>
    <row r="236">
      <c r="E236" s="121"/>
    </row>
    <row r="237">
      <c r="E237" s="121"/>
    </row>
    <row r="238">
      <c r="E238" s="121"/>
    </row>
    <row r="239">
      <c r="E239" s="121"/>
    </row>
    <row r="240">
      <c r="E240" s="121"/>
    </row>
    <row r="241">
      <c r="E241" s="121"/>
    </row>
    <row r="242">
      <c r="E242" s="121"/>
    </row>
    <row r="243">
      <c r="E243" s="121"/>
    </row>
    <row r="244">
      <c r="E244" s="121"/>
    </row>
    <row r="245">
      <c r="E245" s="121"/>
    </row>
    <row r="246">
      <c r="E246" s="121"/>
    </row>
    <row r="247">
      <c r="E247" s="121"/>
    </row>
    <row r="248">
      <c r="E248" s="121"/>
    </row>
    <row r="249">
      <c r="E249" s="121"/>
    </row>
    <row r="250">
      <c r="E250" s="121"/>
    </row>
    <row r="251">
      <c r="E251" s="121"/>
    </row>
    <row r="252">
      <c r="E252" s="121"/>
    </row>
    <row r="253">
      <c r="E253" s="121"/>
    </row>
    <row r="254">
      <c r="E254" s="121"/>
    </row>
    <row r="255">
      <c r="E255" s="121"/>
    </row>
    <row r="256">
      <c r="E256" s="121"/>
    </row>
    <row r="257">
      <c r="E257" s="121"/>
    </row>
    <row r="258">
      <c r="E258" s="121"/>
    </row>
    <row r="259">
      <c r="E259" s="121"/>
    </row>
    <row r="260">
      <c r="E260" s="121"/>
    </row>
    <row r="261">
      <c r="E261" s="121"/>
    </row>
    <row r="262">
      <c r="E262" s="121"/>
    </row>
    <row r="263">
      <c r="E263" s="121"/>
    </row>
    <row r="264">
      <c r="E264" s="121"/>
    </row>
    <row r="265">
      <c r="E265" s="121"/>
    </row>
    <row r="266">
      <c r="E266" s="121"/>
    </row>
    <row r="267">
      <c r="E267" s="121"/>
    </row>
    <row r="268">
      <c r="E268" s="121"/>
    </row>
    <row r="269">
      <c r="E269" s="121"/>
    </row>
    <row r="270">
      <c r="E270" s="121"/>
    </row>
    <row r="271">
      <c r="E271" s="121"/>
    </row>
    <row r="272">
      <c r="E272" s="121"/>
    </row>
    <row r="273">
      <c r="E273" s="121"/>
    </row>
    <row r="274">
      <c r="E274" s="121"/>
    </row>
    <row r="275">
      <c r="E275" s="121"/>
    </row>
    <row r="276">
      <c r="E276" s="121"/>
    </row>
    <row r="277">
      <c r="E277" s="121"/>
    </row>
    <row r="278">
      <c r="E278" s="121"/>
    </row>
    <row r="279">
      <c r="E279" s="121"/>
    </row>
    <row r="280">
      <c r="E280" s="121"/>
    </row>
    <row r="281">
      <c r="E281" s="121"/>
    </row>
    <row r="282">
      <c r="E282" s="121"/>
    </row>
    <row r="283">
      <c r="E283" s="121"/>
    </row>
    <row r="284">
      <c r="E284" s="121"/>
    </row>
    <row r="285">
      <c r="E285" s="121"/>
    </row>
    <row r="286">
      <c r="E286" s="121"/>
    </row>
    <row r="287">
      <c r="E287" s="121"/>
    </row>
    <row r="288">
      <c r="E288" s="121"/>
    </row>
    <row r="289">
      <c r="E289" s="121"/>
    </row>
    <row r="290">
      <c r="E290" s="121"/>
    </row>
    <row r="291">
      <c r="E291" s="121"/>
    </row>
    <row r="292">
      <c r="E292" s="121"/>
    </row>
    <row r="293">
      <c r="E293" s="121"/>
    </row>
    <row r="294">
      <c r="E294" s="121"/>
    </row>
    <row r="295">
      <c r="E295" s="121"/>
    </row>
    <row r="296">
      <c r="E296" s="121"/>
    </row>
    <row r="297">
      <c r="E297" s="121"/>
    </row>
    <row r="298">
      <c r="E298" s="121"/>
    </row>
    <row r="299">
      <c r="E299" s="121"/>
    </row>
    <row r="300">
      <c r="E300" s="121"/>
    </row>
    <row r="301">
      <c r="E301" s="121"/>
    </row>
    <row r="302">
      <c r="E302" s="121"/>
    </row>
    <row r="303">
      <c r="E303" s="121"/>
    </row>
    <row r="304">
      <c r="E304" s="121"/>
    </row>
    <row r="305">
      <c r="E305" s="121"/>
    </row>
    <row r="306">
      <c r="E306" s="121"/>
    </row>
    <row r="307">
      <c r="E307" s="121"/>
    </row>
    <row r="308">
      <c r="E308" s="121"/>
    </row>
    <row r="309">
      <c r="E309" s="121"/>
    </row>
    <row r="310">
      <c r="E310" s="121"/>
    </row>
    <row r="311">
      <c r="E311" s="121"/>
    </row>
    <row r="312">
      <c r="E312" s="121"/>
    </row>
    <row r="313">
      <c r="E313" s="121"/>
    </row>
    <row r="314">
      <c r="E314" s="121"/>
    </row>
    <row r="315">
      <c r="E315" s="121"/>
    </row>
    <row r="316">
      <c r="E316" s="121"/>
    </row>
    <row r="317">
      <c r="E317" s="121"/>
    </row>
    <row r="318">
      <c r="E318" s="121"/>
    </row>
    <row r="319">
      <c r="E319" s="121"/>
    </row>
    <row r="320">
      <c r="E320" s="121"/>
    </row>
    <row r="321">
      <c r="E321" s="121"/>
    </row>
    <row r="322">
      <c r="E322" s="121"/>
    </row>
    <row r="323">
      <c r="E323" s="121"/>
    </row>
    <row r="324">
      <c r="E324" s="121"/>
    </row>
    <row r="325">
      <c r="E325" s="121"/>
    </row>
    <row r="326">
      <c r="E326" s="121"/>
    </row>
    <row r="327">
      <c r="E327" s="121"/>
    </row>
    <row r="328">
      <c r="E328" s="121"/>
    </row>
    <row r="329">
      <c r="E329" s="121"/>
    </row>
    <row r="330">
      <c r="E330" s="121"/>
    </row>
    <row r="331">
      <c r="E331" s="121"/>
    </row>
    <row r="332">
      <c r="E332" s="121"/>
    </row>
    <row r="333">
      <c r="E333" s="121"/>
    </row>
    <row r="334">
      <c r="E334" s="121"/>
    </row>
    <row r="335">
      <c r="E335" s="121"/>
    </row>
    <row r="336">
      <c r="E336" s="121"/>
    </row>
    <row r="337">
      <c r="E337" s="121"/>
    </row>
    <row r="338">
      <c r="E338" s="121"/>
    </row>
    <row r="339">
      <c r="E339" s="121"/>
    </row>
    <row r="340">
      <c r="E340" s="121"/>
    </row>
    <row r="341">
      <c r="E341" s="121"/>
    </row>
    <row r="342">
      <c r="E342" s="121"/>
    </row>
    <row r="343">
      <c r="E343" s="121"/>
    </row>
    <row r="344">
      <c r="E344" s="121"/>
    </row>
    <row r="345">
      <c r="E345" s="121"/>
    </row>
    <row r="346">
      <c r="E346" s="121"/>
    </row>
    <row r="347">
      <c r="E347" s="121"/>
    </row>
    <row r="348">
      <c r="E348" s="121"/>
    </row>
    <row r="349">
      <c r="E349" s="121"/>
    </row>
    <row r="350">
      <c r="E350" s="121"/>
    </row>
    <row r="351">
      <c r="E351" s="121"/>
    </row>
    <row r="352">
      <c r="E352" s="121"/>
    </row>
    <row r="353">
      <c r="E353" s="121"/>
    </row>
    <row r="354">
      <c r="E354" s="121"/>
    </row>
    <row r="355">
      <c r="E355" s="121"/>
    </row>
    <row r="356">
      <c r="E356" s="121"/>
    </row>
    <row r="357">
      <c r="E357" s="121"/>
    </row>
    <row r="358">
      <c r="E358" s="121"/>
    </row>
    <row r="359">
      <c r="E359" s="121"/>
    </row>
    <row r="360">
      <c r="E360" s="121"/>
    </row>
    <row r="361">
      <c r="E361" s="121"/>
    </row>
    <row r="362">
      <c r="E362" s="121"/>
    </row>
    <row r="363">
      <c r="E363" s="121"/>
    </row>
    <row r="364">
      <c r="E364" s="121"/>
    </row>
    <row r="365">
      <c r="E365" s="121"/>
    </row>
    <row r="366">
      <c r="E366" s="121"/>
    </row>
    <row r="367">
      <c r="E367" s="121"/>
    </row>
    <row r="368">
      <c r="E368" s="121"/>
    </row>
    <row r="369">
      <c r="E369" s="121"/>
    </row>
    <row r="370">
      <c r="E370" s="121"/>
    </row>
    <row r="371">
      <c r="E371" s="121"/>
    </row>
    <row r="372">
      <c r="E372" s="121"/>
    </row>
    <row r="373">
      <c r="E373" s="121"/>
    </row>
    <row r="374">
      <c r="E374" s="121"/>
    </row>
    <row r="375">
      <c r="E375" s="121"/>
    </row>
    <row r="376">
      <c r="E376" s="121"/>
    </row>
    <row r="377">
      <c r="E377" s="121"/>
    </row>
    <row r="378">
      <c r="E378" s="121"/>
    </row>
    <row r="379">
      <c r="E379" s="121"/>
    </row>
    <row r="380">
      <c r="E380" s="121"/>
    </row>
    <row r="381">
      <c r="E381" s="121"/>
    </row>
    <row r="382">
      <c r="E382" s="121"/>
    </row>
    <row r="383">
      <c r="E383" s="121"/>
    </row>
    <row r="384">
      <c r="E384" s="121"/>
    </row>
    <row r="385">
      <c r="E385" s="121"/>
    </row>
    <row r="386">
      <c r="E386" s="121"/>
    </row>
    <row r="387">
      <c r="E387" s="121"/>
    </row>
    <row r="388">
      <c r="E388" s="121"/>
    </row>
    <row r="389">
      <c r="E389" s="121"/>
    </row>
    <row r="390">
      <c r="E390" s="121"/>
    </row>
    <row r="391">
      <c r="E391" s="121"/>
    </row>
    <row r="392">
      <c r="E392" s="121"/>
    </row>
    <row r="393">
      <c r="E393" s="121"/>
    </row>
    <row r="394">
      <c r="E394" s="121"/>
    </row>
    <row r="395">
      <c r="E395" s="121"/>
    </row>
    <row r="396">
      <c r="E396" s="121"/>
    </row>
    <row r="397">
      <c r="E397" s="121"/>
    </row>
    <row r="398">
      <c r="E398" s="121"/>
    </row>
    <row r="399">
      <c r="E399" s="121"/>
    </row>
    <row r="400">
      <c r="E400" s="121"/>
    </row>
    <row r="401">
      <c r="E401" s="121"/>
    </row>
    <row r="402">
      <c r="E402" s="121"/>
    </row>
    <row r="403">
      <c r="E403" s="121"/>
    </row>
    <row r="404">
      <c r="E404" s="121"/>
    </row>
    <row r="405">
      <c r="E405" s="121"/>
    </row>
    <row r="406">
      <c r="E406" s="121"/>
    </row>
    <row r="407">
      <c r="E407" s="121"/>
    </row>
    <row r="408">
      <c r="E408" s="121"/>
    </row>
    <row r="409">
      <c r="E409" s="121"/>
    </row>
    <row r="410">
      <c r="E410" s="121"/>
    </row>
    <row r="411">
      <c r="E411" s="121"/>
    </row>
    <row r="412">
      <c r="E412" s="121"/>
    </row>
    <row r="413">
      <c r="E413" s="121"/>
    </row>
    <row r="414">
      <c r="E414" s="121"/>
    </row>
    <row r="415">
      <c r="E415" s="121"/>
    </row>
    <row r="416">
      <c r="E416" s="121"/>
    </row>
    <row r="417">
      <c r="E417" s="121"/>
    </row>
    <row r="418">
      <c r="E418" s="121"/>
    </row>
    <row r="419">
      <c r="E419" s="121"/>
    </row>
    <row r="420">
      <c r="E420" s="121"/>
    </row>
    <row r="421">
      <c r="E421" s="121"/>
    </row>
    <row r="422">
      <c r="E422" s="121"/>
    </row>
    <row r="423">
      <c r="E423" s="121"/>
    </row>
    <row r="424">
      <c r="E424" s="121"/>
    </row>
    <row r="425">
      <c r="E425" s="121"/>
    </row>
    <row r="426">
      <c r="E426" s="121"/>
    </row>
    <row r="427">
      <c r="E427" s="121"/>
    </row>
    <row r="428">
      <c r="E428" s="121"/>
    </row>
    <row r="429">
      <c r="E429" s="121"/>
    </row>
    <row r="430">
      <c r="E430" s="121"/>
    </row>
    <row r="431">
      <c r="E431" s="121"/>
    </row>
    <row r="432">
      <c r="E432" s="121"/>
    </row>
    <row r="433">
      <c r="E433" s="121"/>
    </row>
    <row r="434">
      <c r="E434" s="121"/>
    </row>
    <row r="435">
      <c r="E435" s="121"/>
    </row>
    <row r="436">
      <c r="E436" s="121"/>
    </row>
    <row r="437">
      <c r="E437" s="121"/>
    </row>
    <row r="438">
      <c r="E438" s="121"/>
    </row>
    <row r="439">
      <c r="E439" s="121"/>
    </row>
    <row r="440">
      <c r="E440" s="121"/>
    </row>
    <row r="441">
      <c r="E441" s="121"/>
    </row>
    <row r="442">
      <c r="E442" s="121"/>
    </row>
    <row r="443">
      <c r="E443" s="121"/>
    </row>
    <row r="444">
      <c r="E444" s="121"/>
    </row>
    <row r="445">
      <c r="E445" s="121"/>
    </row>
    <row r="446">
      <c r="E446" s="121"/>
    </row>
    <row r="447">
      <c r="E447" s="121"/>
    </row>
    <row r="448">
      <c r="E448" s="121"/>
    </row>
    <row r="449">
      <c r="E449" s="121"/>
    </row>
    <row r="450">
      <c r="E450" s="121"/>
    </row>
    <row r="451">
      <c r="E451" s="121"/>
    </row>
    <row r="452">
      <c r="E452" s="121"/>
    </row>
    <row r="453">
      <c r="E453" s="121"/>
    </row>
    <row r="454">
      <c r="E454" s="121"/>
    </row>
    <row r="455">
      <c r="E455" s="121"/>
    </row>
    <row r="456">
      <c r="E456" s="121"/>
    </row>
    <row r="457">
      <c r="E457" s="121"/>
    </row>
    <row r="458">
      <c r="E458" s="121"/>
    </row>
    <row r="459">
      <c r="E459" s="121"/>
    </row>
    <row r="460">
      <c r="E460" s="121"/>
    </row>
    <row r="461">
      <c r="E461" s="121"/>
    </row>
    <row r="462">
      <c r="E462" s="121"/>
    </row>
    <row r="463">
      <c r="E463" s="121"/>
    </row>
    <row r="464">
      <c r="E464" s="121"/>
    </row>
    <row r="465">
      <c r="E465" s="121"/>
    </row>
    <row r="466">
      <c r="E466" s="121"/>
    </row>
    <row r="467">
      <c r="E467" s="121"/>
    </row>
    <row r="468">
      <c r="E468" s="121"/>
    </row>
    <row r="469">
      <c r="E469" s="121"/>
    </row>
    <row r="470">
      <c r="E470" s="121"/>
    </row>
    <row r="471">
      <c r="E471" s="121"/>
    </row>
    <row r="472">
      <c r="E472" s="121"/>
    </row>
    <row r="473">
      <c r="E473" s="121"/>
    </row>
    <row r="474">
      <c r="E474" s="121"/>
    </row>
    <row r="475">
      <c r="E475" s="121"/>
    </row>
    <row r="476">
      <c r="E476" s="121"/>
    </row>
    <row r="477">
      <c r="E477" s="121"/>
    </row>
    <row r="478">
      <c r="E478" s="121"/>
    </row>
    <row r="479">
      <c r="E479" s="121"/>
    </row>
    <row r="480">
      <c r="E480" s="121"/>
    </row>
    <row r="481">
      <c r="E481" s="121"/>
    </row>
    <row r="482">
      <c r="E482" s="121"/>
    </row>
    <row r="483">
      <c r="E483" s="121"/>
    </row>
    <row r="484">
      <c r="E484" s="121"/>
    </row>
    <row r="485">
      <c r="E485" s="121"/>
    </row>
    <row r="486">
      <c r="E486" s="121"/>
    </row>
    <row r="487">
      <c r="E487" s="121"/>
    </row>
    <row r="488">
      <c r="E488" s="121"/>
    </row>
    <row r="489">
      <c r="E489" s="121"/>
    </row>
    <row r="490">
      <c r="E490" s="121"/>
    </row>
    <row r="491">
      <c r="E491" s="121"/>
    </row>
    <row r="492">
      <c r="E492" s="121"/>
    </row>
    <row r="493">
      <c r="E493" s="121"/>
    </row>
    <row r="494">
      <c r="E494" s="121"/>
    </row>
    <row r="495">
      <c r="E495" s="121"/>
    </row>
    <row r="496">
      <c r="E496" s="121"/>
    </row>
    <row r="497">
      <c r="E497" s="121"/>
    </row>
    <row r="498">
      <c r="E498" s="121"/>
    </row>
    <row r="499">
      <c r="E499" s="121"/>
    </row>
    <row r="500">
      <c r="E500" s="121"/>
    </row>
    <row r="501">
      <c r="E501" s="121"/>
    </row>
    <row r="502">
      <c r="E502" s="121"/>
    </row>
    <row r="503">
      <c r="E503" s="121"/>
    </row>
    <row r="504">
      <c r="E504" s="121"/>
    </row>
    <row r="505">
      <c r="E505" s="121"/>
    </row>
    <row r="506">
      <c r="E506" s="121"/>
    </row>
    <row r="507">
      <c r="E507" s="121"/>
    </row>
    <row r="508">
      <c r="E508" s="121"/>
    </row>
    <row r="509">
      <c r="E509" s="121"/>
    </row>
    <row r="510">
      <c r="E510" s="121"/>
    </row>
    <row r="511">
      <c r="E511" s="121"/>
    </row>
    <row r="512">
      <c r="E512" s="121"/>
    </row>
    <row r="513">
      <c r="E513" s="121"/>
    </row>
    <row r="514">
      <c r="E514" s="121"/>
    </row>
    <row r="515">
      <c r="E515" s="121"/>
    </row>
    <row r="516">
      <c r="E516" s="121"/>
    </row>
    <row r="517">
      <c r="E517" s="121"/>
    </row>
    <row r="518">
      <c r="E518" s="121"/>
    </row>
    <row r="519">
      <c r="E519" s="121"/>
    </row>
    <row r="520">
      <c r="E520" s="121"/>
    </row>
    <row r="521">
      <c r="E521" s="121"/>
    </row>
    <row r="522">
      <c r="E522" s="121"/>
    </row>
    <row r="523">
      <c r="E523" s="121"/>
    </row>
    <row r="524">
      <c r="E524" s="121"/>
    </row>
    <row r="525">
      <c r="E525" s="121"/>
    </row>
    <row r="526">
      <c r="E526" s="121"/>
    </row>
    <row r="527">
      <c r="E527" s="121"/>
    </row>
    <row r="528">
      <c r="E528" s="121"/>
    </row>
    <row r="529">
      <c r="E529" s="121"/>
    </row>
    <row r="530">
      <c r="E530" s="121"/>
    </row>
    <row r="531">
      <c r="E531" s="121"/>
    </row>
    <row r="532">
      <c r="E532" s="121"/>
    </row>
    <row r="533">
      <c r="E533" s="121"/>
    </row>
    <row r="534">
      <c r="E534" s="121"/>
    </row>
    <row r="535">
      <c r="E535" s="121"/>
    </row>
    <row r="536">
      <c r="E536" s="121"/>
    </row>
    <row r="537">
      <c r="E537" s="121"/>
    </row>
    <row r="538">
      <c r="E538" s="121"/>
    </row>
    <row r="539">
      <c r="E539" s="121"/>
    </row>
    <row r="540">
      <c r="E540" s="121"/>
    </row>
    <row r="541">
      <c r="E541" s="121"/>
    </row>
    <row r="542">
      <c r="E542" s="121"/>
    </row>
    <row r="543">
      <c r="E543" s="121"/>
    </row>
    <row r="544">
      <c r="E544" s="121"/>
    </row>
    <row r="545">
      <c r="E545" s="121"/>
    </row>
    <row r="546">
      <c r="E546" s="121"/>
    </row>
    <row r="547">
      <c r="E547" s="121"/>
    </row>
    <row r="548">
      <c r="E548" s="121"/>
    </row>
    <row r="549">
      <c r="E549" s="121"/>
    </row>
    <row r="550">
      <c r="E550" s="121"/>
    </row>
    <row r="551">
      <c r="E551" s="121"/>
    </row>
    <row r="552">
      <c r="E552" s="121"/>
    </row>
    <row r="553">
      <c r="E553" s="121"/>
    </row>
    <row r="554">
      <c r="E554" s="121"/>
    </row>
    <row r="555">
      <c r="E555" s="121"/>
    </row>
    <row r="556">
      <c r="E556" s="121"/>
    </row>
    <row r="557">
      <c r="E557" s="121"/>
    </row>
    <row r="558">
      <c r="E558" s="121"/>
    </row>
    <row r="559">
      <c r="E559" s="121"/>
    </row>
    <row r="560">
      <c r="E560" s="121"/>
    </row>
    <row r="561">
      <c r="E561" s="121"/>
    </row>
    <row r="562">
      <c r="E562" s="121"/>
    </row>
    <row r="563">
      <c r="E563" s="121"/>
    </row>
    <row r="564">
      <c r="E564" s="121"/>
    </row>
    <row r="565">
      <c r="E565" s="121"/>
    </row>
    <row r="566">
      <c r="E566" s="121"/>
    </row>
    <row r="567">
      <c r="E567" s="121"/>
    </row>
    <row r="568">
      <c r="E568" s="121"/>
    </row>
    <row r="569">
      <c r="E569" s="121"/>
    </row>
    <row r="570">
      <c r="E570" s="121"/>
    </row>
    <row r="571">
      <c r="E571" s="121"/>
    </row>
    <row r="572">
      <c r="E572" s="121"/>
    </row>
    <row r="573">
      <c r="E573" s="121"/>
    </row>
    <row r="574">
      <c r="E574" s="121"/>
    </row>
    <row r="575">
      <c r="E575" s="121"/>
    </row>
    <row r="576">
      <c r="E576" s="121"/>
    </row>
    <row r="577">
      <c r="E577" s="121"/>
    </row>
    <row r="578">
      <c r="E578" s="121"/>
    </row>
    <row r="579">
      <c r="E579" s="121"/>
    </row>
    <row r="580">
      <c r="E580" s="121"/>
    </row>
    <row r="581">
      <c r="E581" s="121"/>
    </row>
    <row r="582">
      <c r="E582" s="121"/>
    </row>
    <row r="583">
      <c r="E583" s="121"/>
    </row>
    <row r="584">
      <c r="E584" s="121"/>
    </row>
    <row r="585">
      <c r="E585" s="121"/>
    </row>
    <row r="586">
      <c r="E586" s="121"/>
    </row>
    <row r="587">
      <c r="E587" s="121"/>
    </row>
    <row r="588">
      <c r="E588" s="121"/>
    </row>
    <row r="589">
      <c r="E589" s="121"/>
    </row>
    <row r="590">
      <c r="E590" s="121"/>
    </row>
    <row r="591">
      <c r="E591" s="121"/>
    </row>
    <row r="592">
      <c r="E592" s="121"/>
    </row>
    <row r="593">
      <c r="E593" s="121"/>
    </row>
    <row r="594">
      <c r="E594" s="121"/>
    </row>
    <row r="595">
      <c r="E595" s="121"/>
    </row>
    <row r="596">
      <c r="E596" s="121"/>
    </row>
    <row r="597">
      <c r="E597" s="121"/>
    </row>
    <row r="598">
      <c r="E598" s="121"/>
    </row>
    <row r="599">
      <c r="E599" s="121"/>
    </row>
    <row r="600">
      <c r="E600" s="121"/>
    </row>
    <row r="601">
      <c r="E601" s="121"/>
    </row>
    <row r="602">
      <c r="E602" s="121"/>
    </row>
    <row r="603">
      <c r="E603" s="121"/>
    </row>
    <row r="604">
      <c r="E604" s="121"/>
    </row>
    <row r="605">
      <c r="E605" s="121"/>
    </row>
    <row r="606">
      <c r="E606" s="121"/>
    </row>
    <row r="607">
      <c r="E607" s="121"/>
    </row>
    <row r="608">
      <c r="E608" s="121"/>
    </row>
    <row r="609">
      <c r="E609" s="121"/>
    </row>
    <row r="610">
      <c r="E610" s="121"/>
    </row>
    <row r="611">
      <c r="E611" s="121"/>
    </row>
    <row r="612">
      <c r="E612" s="121"/>
    </row>
    <row r="613">
      <c r="E613" s="121"/>
    </row>
    <row r="614">
      <c r="E614" s="121"/>
    </row>
    <row r="615">
      <c r="E615" s="121"/>
    </row>
    <row r="616">
      <c r="E616" s="121"/>
    </row>
    <row r="617">
      <c r="E617" s="121"/>
    </row>
    <row r="618">
      <c r="E618" s="121"/>
    </row>
    <row r="619">
      <c r="E619" s="121"/>
    </row>
    <row r="620">
      <c r="E620" s="121"/>
    </row>
    <row r="621">
      <c r="E621" s="121"/>
    </row>
    <row r="622">
      <c r="E622" s="121"/>
    </row>
    <row r="623">
      <c r="E623" s="121"/>
    </row>
    <row r="624">
      <c r="E624" s="121"/>
    </row>
    <row r="625">
      <c r="E625" s="121"/>
    </row>
    <row r="626">
      <c r="E626" s="121"/>
    </row>
    <row r="627">
      <c r="E627" s="121"/>
    </row>
    <row r="628">
      <c r="E628" s="121"/>
    </row>
    <row r="629">
      <c r="E629" s="121"/>
    </row>
    <row r="630">
      <c r="E630" s="121"/>
    </row>
    <row r="631">
      <c r="E631" s="121"/>
    </row>
    <row r="632">
      <c r="E632" s="121"/>
    </row>
    <row r="633">
      <c r="E633" s="121"/>
    </row>
    <row r="634">
      <c r="E634" s="121"/>
    </row>
    <row r="635">
      <c r="E635" s="121"/>
    </row>
    <row r="636">
      <c r="E636" s="121"/>
    </row>
    <row r="637">
      <c r="E637" s="121"/>
    </row>
    <row r="638">
      <c r="E638" s="121"/>
    </row>
    <row r="639">
      <c r="E639" s="121"/>
    </row>
    <row r="640">
      <c r="E640" s="121"/>
    </row>
    <row r="641">
      <c r="E641" s="121"/>
    </row>
    <row r="642">
      <c r="E642" s="121"/>
    </row>
    <row r="643">
      <c r="E643" s="121"/>
    </row>
    <row r="644">
      <c r="E644" s="121"/>
    </row>
    <row r="645">
      <c r="E645" s="121"/>
    </row>
    <row r="646">
      <c r="E646" s="121"/>
    </row>
    <row r="647">
      <c r="E647" s="121"/>
    </row>
    <row r="648">
      <c r="E648" s="121"/>
    </row>
    <row r="649">
      <c r="E649" s="121"/>
    </row>
    <row r="650">
      <c r="E650" s="121"/>
    </row>
    <row r="651">
      <c r="E651" s="121"/>
    </row>
    <row r="652">
      <c r="E652" s="121"/>
    </row>
    <row r="653">
      <c r="E653" s="121"/>
    </row>
    <row r="654">
      <c r="E654" s="121"/>
    </row>
    <row r="655">
      <c r="E655" s="121"/>
    </row>
    <row r="656">
      <c r="E656" s="121"/>
    </row>
    <row r="657">
      <c r="E657" s="121"/>
    </row>
    <row r="658">
      <c r="E658" s="121"/>
    </row>
    <row r="659">
      <c r="E659" s="121"/>
    </row>
    <row r="660">
      <c r="E660" s="121"/>
    </row>
    <row r="661">
      <c r="E661" s="121"/>
    </row>
    <row r="662">
      <c r="E662" s="121"/>
    </row>
    <row r="663">
      <c r="E663" s="121"/>
    </row>
    <row r="664">
      <c r="E664" s="121"/>
    </row>
    <row r="665">
      <c r="E665" s="121"/>
    </row>
    <row r="666">
      <c r="E666" s="121"/>
    </row>
    <row r="667">
      <c r="E667" s="121"/>
    </row>
    <row r="668">
      <c r="E668" s="121"/>
    </row>
    <row r="669">
      <c r="E669" s="121"/>
    </row>
    <row r="670">
      <c r="E670" s="121"/>
    </row>
    <row r="671">
      <c r="E671" s="121"/>
    </row>
    <row r="672">
      <c r="E672" s="121"/>
    </row>
    <row r="673">
      <c r="E673" s="121"/>
    </row>
    <row r="674">
      <c r="E674" s="121"/>
    </row>
    <row r="675">
      <c r="E675" s="121"/>
    </row>
    <row r="676">
      <c r="E676" s="121"/>
    </row>
    <row r="677">
      <c r="E677" s="121"/>
    </row>
    <row r="678">
      <c r="E678" s="121"/>
    </row>
    <row r="679">
      <c r="E679" s="121"/>
    </row>
    <row r="680">
      <c r="E680" s="121"/>
    </row>
    <row r="681">
      <c r="E681" s="121"/>
    </row>
    <row r="682">
      <c r="E682" s="121"/>
    </row>
    <row r="683">
      <c r="E683" s="121"/>
    </row>
    <row r="684">
      <c r="E684" s="121"/>
    </row>
    <row r="685">
      <c r="E685" s="121"/>
    </row>
    <row r="686">
      <c r="E686" s="121"/>
    </row>
    <row r="687">
      <c r="E687" s="121"/>
    </row>
    <row r="688">
      <c r="E688" s="121"/>
    </row>
    <row r="689">
      <c r="E689" s="121"/>
    </row>
    <row r="690">
      <c r="E690" s="121"/>
    </row>
    <row r="691">
      <c r="E691" s="121"/>
    </row>
    <row r="692">
      <c r="E692" s="121"/>
    </row>
    <row r="693">
      <c r="E693" s="121"/>
    </row>
    <row r="694">
      <c r="E694" s="121"/>
    </row>
    <row r="695">
      <c r="E695" s="121"/>
    </row>
    <row r="696">
      <c r="E696" s="121"/>
    </row>
    <row r="697">
      <c r="E697" s="121"/>
    </row>
    <row r="698">
      <c r="E698" s="121"/>
    </row>
    <row r="699">
      <c r="E699" s="121"/>
    </row>
    <row r="700">
      <c r="E700" s="121"/>
    </row>
    <row r="701">
      <c r="E701" s="121"/>
    </row>
    <row r="702">
      <c r="E702" s="121"/>
    </row>
    <row r="703">
      <c r="E703" s="121"/>
    </row>
    <row r="704">
      <c r="E704" s="121"/>
    </row>
    <row r="705">
      <c r="E705" s="121"/>
    </row>
    <row r="706">
      <c r="E706" s="121"/>
    </row>
    <row r="707">
      <c r="E707" s="121"/>
    </row>
    <row r="708">
      <c r="E708" s="121"/>
    </row>
    <row r="709">
      <c r="E709" s="121"/>
    </row>
    <row r="710">
      <c r="E710" s="121"/>
    </row>
    <row r="711">
      <c r="E711" s="121"/>
    </row>
    <row r="712">
      <c r="E712" s="121"/>
    </row>
    <row r="713">
      <c r="E713" s="121"/>
    </row>
    <row r="714">
      <c r="E714" s="121"/>
    </row>
    <row r="715">
      <c r="E715" s="121"/>
    </row>
    <row r="716">
      <c r="E716" s="121"/>
    </row>
    <row r="717">
      <c r="E717" s="121"/>
    </row>
    <row r="718">
      <c r="E718" s="121"/>
    </row>
    <row r="719">
      <c r="E719" s="121"/>
    </row>
    <row r="720">
      <c r="E720" s="121"/>
    </row>
    <row r="721">
      <c r="E721" s="121"/>
    </row>
    <row r="722">
      <c r="E722" s="121"/>
    </row>
    <row r="723">
      <c r="E723" s="121"/>
    </row>
    <row r="724">
      <c r="E724" s="121"/>
    </row>
    <row r="725">
      <c r="E725" s="121"/>
    </row>
    <row r="726">
      <c r="E726" s="121"/>
    </row>
    <row r="727">
      <c r="E727" s="121"/>
    </row>
    <row r="728">
      <c r="E728" s="121"/>
    </row>
    <row r="729">
      <c r="E729" s="121"/>
    </row>
    <row r="730">
      <c r="E730" s="121"/>
    </row>
    <row r="731">
      <c r="E731" s="121"/>
    </row>
    <row r="732">
      <c r="E732" s="121"/>
    </row>
    <row r="733">
      <c r="E733" s="121"/>
    </row>
    <row r="734">
      <c r="E734" s="121"/>
    </row>
    <row r="735">
      <c r="E735" s="121"/>
    </row>
    <row r="736">
      <c r="E736" s="121"/>
    </row>
    <row r="737">
      <c r="E737" s="121"/>
    </row>
    <row r="738">
      <c r="E738" s="121"/>
    </row>
    <row r="739">
      <c r="E739" s="121"/>
    </row>
    <row r="740">
      <c r="E740" s="121"/>
    </row>
    <row r="741">
      <c r="E741" s="121"/>
    </row>
    <row r="742">
      <c r="E742" s="121"/>
    </row>
    <row r="743">
      <c r="E743" s="121"/>
    </row>
    <row r="744">
      <c r="E744" s="121"/>
    </row>
    <row r="745">
      <c r="E745" s="121"/>
    </row>
    <row r="746">
      <c r="E746" s="121"/>
    </row>
    <row r="747">
      <c r="E747" s="121"/>
    </row>
    <row r="748">
      <c r="E748" s="121"/>
    </row>
    <row r="749">
      <c r="E749" s="121"/>
    </row>
    <row r="750">
      <c r="E750" s="121"/>
    </row>
    <row r="751">
      <c r="E751" s="121"/>
    </row>
    <row r="752">
      <c r="E752" s="121"/>
    </row>
    <row r="753">
      <c r="E753" s="121"/>
    </row>
    <row r="754">
      <c r="E754" s="121"/>
    </row>
    <row r="755">
      <c r="E755" s="121"/>
    </row>
    <row r="756">
      <c r="E756" s="121"/>
    </row>
    <row r="757">
      <c r="E757" s="121"/>
    </row>
    <row r="758">
      <c r="E758" s="121"/>
    </row>
    <row r="759">
      <c r="E759" s="121"/>
    </row>
    <row r="760">
      <c r="E760" s="121"/>
    </row>
    <row r="761">
      <c r="E761" s="121"/>
    </row>
    <row r="762">
      <c r="E762" s="121"/>
    </row>
    <row r="763">
      <c r="E763" s="121"/>
    </row>
    <row r="764">
      <c r="E764" s="121"/>
    </row>
    <row r="765">
      <c r="E765" s="121"/>
    </row>
    <row r="766">
      <c r="E766" s="121"/>
    </row>
    <row r="767">
      <c r="E767" s="121"/>
    </row>
    <row r="768">
      <c r="E768" s="121"/>
    </row>
    <row r="769">
      <c r="E769" s="121"/>
    </row>
    <row r="770">
      <c r="E770" s="121"/>
    </row>
    <row r="771">
      <c r="E771" s="121"/>
    </row>
    <row r="772">
      <c r="E772" s="121"/>
    </row>
    <row r="773">
      <c r="E773" s="121"/>
    </row>
    <row r="774">
      <c r="E774" s="121"/>
    </row>
    <row r="775">
      <c r="E775" s="121"/>
    </row>
    <row r="776">
      <c r="E776" s="121"/>
    </row>
    <row r="777">
      <c r="E777" s="121"/>
    </row>
    <row r="778">
      <c r="E778" s="121"/>
    </row>
    <row r="779">
      <c r="E779" s="121"/>
    </row>
    <row r="780">
      <c r="E780" s="121"/>
    </row>
    <row r="781">
      <c r="E781" s="121"/>
    </row>
    <row r="782">
      <c r="E782" s="121"/>
    </row>
    <row r="783">
      <c r="E783" s="121"/>
    </row>
    <row r="784">
      <c r="E784" s="121"/>
    </row>
    <row r="785">
      <c r="E785" s="121"/>
    </row>
    <row r="786">
      <c r="E786" s="121"/>
    </row>
    <row r="787">
      <c r="E787" s="121"/>
    </row>
    <row r="788">
      <c r="E788" s="121"/>
    </row>
    <row r="789">
      <c r="E789" s="121"/>
    </row>
    <row r="790">
      <c r="E790" s="121"/>
    </row>
    <row r="791">
      <c r="E791" s="121"/>
    </row>
    <row r="792">
      <c r="E792" s="121"/>
    </row>
    <row r="793">
      <c r="E793" s="121"/>
    </row>
    <row r="794">
      <c r="E794" s="121"/>
    </row>
    <row r="795">
      <c r="E795" s="121"/>
    </row>
    <row r="796">
      <c r="E796" s="121"/>
    </row>
    <row r="797">
      <c r="E797" s="121"/>
    </row>
    <row r="798">
      <c r="E798" s="121"/>
    </row>
    <row r="799">
      <c r="E799" s="121"/>
    </row>
    <row r="800">
      <c r="E800" s="121"/>
    </row>
    <row r="801">
      <c r="E801" s="121"/>
    </row>
    <row r="802">
      <c r="E802" s="121"/>
    </row>
    <row r="803">
      <c r="E803" s="121"/>
    </row>
    <row r="804">
      <c r="E804" s="121"/>
    </row>
    <row r="805">
      <c r="E805" s="121"/>
    </row>
    <row r="806">
      <c r="E806" s="121"/>
    </row>
    <row r="807">
      <c r="E807" s="121"/>
    </row>
    <row r="808">
      <c r="E808" s="121"/>
    </row>
    <row r="809">
      <c r="E809" s="121"/>
    </row>
    <row r="810">
      <c r="E810" s="121"/>
    </row>
    <row r="811">
      <c r="E811" s="121"/>
    </row>
    <row r="812">
      <c r="E812" s="121"/>
    </row>
    <row r="813">
      <c r="E813" s="121"/>
    </row>
    <row r="814">
      <c r="E814" s="121"/>
    </row>
    <row r="815">
      <c r="E815" s="121"/>
    </row>
    <row r="816">
      <c r="E816" s="121"/>
    </row>
    <row r="817">
      <c r="E817" s="121"/>
    </row>
    <row r="818">
      <c r="E818" s="121"/>
    </row>
    <row r="819">
      <c r="E819" s="121"/>
    </row>
    <row r="820">
      <c r="E820" s="121"/>
    </row>
    <row r="821">
      <c r="E821" s="121"/>
    </row>
    <row r="822">
      <c r="E822" s="121"/>
    </row>
    <row r="823">
      <c r="E823" s="121"/>
    </row>
    <row r="824">
      <c r="E824" s="121"/>
    </row>
    <row r="825">
      <c r="E825" s="121"/>
    </row>
    <row r="826">
      <c r="E826" s="121"/>
    </row>
    <row r="827">
      <c r="E827" s="121"/>
    </row>
    <row r="828">
      <c r="E828" s="121"/>
    </row>
    <row r="829">
      <c r="E829" s="121"/>
    </row>
    <row r="830">
      <c r="E830" s="121"/>
    </row>
    <row r="831">
      <c r="E831" s="121"/>
    </row>
    <row r="832">
      <c r="E832" s="121"/>
    </row>
    <row r="833">
      <c r="E833" s="121"/>
    </row>
    <row r="834">
      <c r="E834" s="121"/>
    </row>
    <row r="835">
      <c r="E835" s="121"/>
    </row>
    <row r="836">
      <c r="E836" s="121"/>
    </row>
    <row r="837">
      <c r="E837" s="121"/>
    </row>
    <row r="838">
      <c r="E838" s="121"/>
    </row>
    <row r="839">
      <c r="E839" s="121"/>
    </row>
    <row r="840">
      <c r="E840" s="121"/>
    </row>
    <row r="841">
      <c r="E841" s="121"/>
    </row>
    <row r="842">
      <c r="E842" s="121"/>
    </row>
    <row r="843">
      <c r="E843" s="121"/>
    </row>
    <row r="844">
      <c r="E844" s="121"/>
    </row>
    <row r="845">
      <c r="E845" s="121"/>
    </row>
    <row r="846">
      <c r="E846" s="121"/>
    </row>
    <row r="847">
      <c r="E847" s="121"/>
    </row>
    <row r="848">
      <c r="E848" s="121"/>
    </row>
    <row r="849">
      <c r="E849" s="121"/>
    </row>
    <row r="850">
      <c r="E850" s="121"/>
    </row>
    <row r="851">
      <c r="E851" s="121"/>
    </row>
    <row r="852">
      <c r="E852" s="121"/>
    </row>
    <row r="853">
      <c r="E853" s="121"/>
    </row>
    <row r="854">
      <c r="E854" s="121"/>
    </row>
    <row r="855">
      <c r="E855" s="121"/>
    </row>
    <row r="856">
      <c r="E856" s="121"/>
    </row>
    <row r="857">
      <c r="E857" s="121"/>
    </row>
    <row r="858">
      <c r="E858" s="121"/>
    </row>
    <row r="859">
      <c r="E859" s="121"/>
    </row>
    <row r="860">
      <c r="E860" s="121"/>
    </row>
    <row r="861">
      <c r="E861" s="121"/>
    </row>
    <row r="862">
      <c r="E862" s="121"/>
    </row>
    <row r="863">
      <c r="E863" s="121"/>
    </row>
    <row r="864">
      <c r="E864" s="121"/>
    </row>
    <row r="865">
      <c r="E865" s="121"/>
    </row>
    <row r="866">
      <c r="E866" s="121"/>
    </row>
    <row r="867">
      <c r="E867" s="121"/>
    </row>
    <row r="868">
      <c r="E868" s="121"/>
    </row>
    <row r="869">
      <c r="E869" s="121"/>
    </row>
    <row r="870">
      <c r="E870" s="121"/>
    </row>
    <row r="871">
      <c r="E871" s="121"/>
    </row>
    <row r="872">
      <c r="E872" s="121"/>
    </row>
    <row r="873">
      <c r="E873" s="121"/>
    </row>
    <row r="874">
      <c r="E874" s="121"/>
    </row>
    <row r="875">
      <c r="E875" s="121"/>
    </row>
    <row r="876">
      <c r="E876" s="121"/>
    </row>
    <row r="877">
      <c r="E877" s="121"/>
    </row>
    <row r="878">
      <c r="E878" s="121"/>
    </row>
    <row r="879">
      <c r="E879" s="121"/>
    </row>
    <row r="880">
      <c r="E880" s="121"/>
    </row>
    <row r="881">
      <c r="E881" s="121"/>
    </row>
    <row r="882">
      <c r="E882" s="121"/>
    </row>
    <row r="883">
      <c r="E883" s="121"/>
    </row>
    <row r="884">
      <c r="E884" s="121"/>
    </row>
    <row r="885">
      <c r="E885" s="121"/>
    </row>
    <row r="886">
      <c r="E886" s="121"/>
    </row>
    <row r="887">
      <c r="E887" s="121"/>
    </row>
    <row r="888">
      <c r="E888" s="121"/>
    </row>
    <row r="889">
      <c r="E889" s="121"/>
    </row>
    <row r="890">
      <c r="E890" s="121"/>
    </row>
    <row r="891">
      <c r="E891" s="121"/>
    </row>
    <row r="892">
      <c r="E892" s="121"/>
    </row>
    <row r="893">
      <c r="E893" s="121"/>
    </row>
    <row r="894">
      <c r="E894" s="121"/>
    </row>
    <row r="895">
      <c r="E895" s="121"/>
    </row>
    <row r="896">
      <c r="E896" s="121"/>
    </row>
    <row r="897">
      <c r="E897" s="121"/>
    </row>
    <row r="898">
      <c r="E898" s="121"/>
    </row>
    <row r="899">
      <c r="E899" s="121"/>
    </row>
    <row r="900">
      <c r="E900" s="121"/>
    </row>
    <row r="901">
      <c r="E901" s="121"/>
    </row>
    <row r="902">
      <c r="E902" s="121"/>
    </row>
    <row r="903">
      <c r="E903" s="121"/>
    </row>
    <row r="904">
      <c r="E904" s="121"/>
    </row>
    <row r="905">
      <c r="E905" s="121"/>
    </row>
    <row r="906">
      <c r="E906" s="121"/>
    </row>
    <row r="907">
      <c r="E907" s="121"/>
    </row>
    <row r="908">
      <c r="E908" s="121"/>
    </row>
    <row r="909">
      <c r="E909" s="121"/>
    </row>
    <row r="910">
      <c r="E910" s="121"/>
    </row>
    <row r="911">
      <c r="E911" s="121"/>
    </row>
    <row r="912">
      <c r="E912" s="121"/>
    </row>
    <row r="913">
      <c r="E913" s="121"/>
    </row>
    <row r="914">
      <c r="E914" s="121"/>
    </row>
    <row r="915">
      <c r="E915" s="121"/>
    </row>
    <row r="916">
      <c r="E916" s="121"/>
    </row>
    <row r="917">
      <c r="E917" s="121"/>
    </row>
    <row r="918">
      <c r="E918" s="121"/>
    </row>
    <row r="919">
      <c r="E919" s="121"/>
    </row>
    <row r="920">
      <c r="E920" s="121"/>
    </row>
    <row r="921">
      <c r="E921" s="121"/>
    </row>
    <row r="922">
      <c r="E922" s="121"/>
    </row>
    <row r="923">
      <c r="E923" s="121"/>
    </row>
    <row r="924">
      <c r="E924" s="121"/>
    </row>
    <row r="925">
      <c r="E925" s="121"/>
    </row>
    <row r="926">
      <c r="E926" s="121"/>
    </row>
    <row r="927">
      <c r="E927" s="121"/>
    </row>
    <row r="928">
      <c r="E928" s="121"/>
    </row>
    <row r="929">
      <c r="E929" s="121"/>
    </row>
    <row r="930">
      <c r="E930" s="121"/>
    </row>
    <row r="931">
      <c r="E931" s="121"/>
    </row>
    <row r="932">
      <c r="E932" s="121"/>
    </row>
    <row r="933">
      <c r="E933" s="121"/>
    </row>
    <row r="934">
      <c r="E934" s="121"/>
    </row>
    <row r="935">
      <c r="E935" s="121"/>
    </row>
    <row r="936">
      <c r="E936" s="121"/>
    </row>
    <row r="937">
      <c r="E937" s="121"/>
    </row>
    <row r="938">
      <c r="E938" s="121"/>
    </row>
    <row r="939">
      <c r="E939" s="121"/>
    </row>
    <row r="940">
      <c r="E940" s="121"/>
    </row>
    <row r="941">
      <c r="E941" s="121"/>
    </row>
    <row r="942">
      <c r="E942" s="121"/>
    </row>
    <row r="943">
      <c r="E943" s="121"/>
    </row>
    <row r="944">
      <c r="E944" s="121"/>
    </row>
    <row r="945">
      <c r="E945" s="121"/>
    </row>
    <row r="946">
      <c r="E946" s="121"/>
    </row>
    <row r="947">
      <c r="E947" s="121"/>
    </row>
    <row r="948">
      <c r="E948" s="121"/>
    </row>
    <row r="949">
      <c r="E949" s="121"/>
    </row>
    <row r="950">
      <c r="E950" s="121"/>
    </row>
    <row r="951">
      <c r="E951" s="121"/>
    </row>
    <row r="952">
      <c r="E952" s="121"/>
    </row>
    <row r="953">
      <c r="E953" s="121"/>
    </row>
    <row r="954">
      <c r="E954" s="121"/>
    </row>
    <row r="955">
      <c r="E955" s="121"/>
    </row>
    <row r="956">
      <c r="E956" s="121"/>
    </row>
    <row r="957">
      <c r="E957" s="121"/>
    </row>
    <row r="958">
      <c r="E958" s="121"/>
    </row>
    <row r="959">
      <c r="E959" s="121"/>
    </row>
    <row r="960">
      <c r="E960" s="121"/>
    </row>
    <row r="961">
      <c r="E961" s="121"/>
    </row>
    <row r="962">
      <c r="E962" s="121"/>
    </row>
    <row r="963">
      <c r="E963" s="121"/>
    </row>
    <row r="964">
      <c r="E964" s="121"/>
    </row>
    <row r="965">
      <c r="E965" s="121"/>
    </row>
    <row r="966">
      <c r="E966" s="121"/>
    </row>
    <row r="967">
      <c r="E967" s="121"/>
    </row>
    <row r="968">
      <c r="E968" s="121"/>
    </row>
    <row r="969">
      <c r="E969" s="121"/>
    </row>
    <row r="970">
      <c r="E970" s="121"/>
    </row>
    <row r="971">
      <c r="E971" s="121"/>
    </row>
    <row r="972">
      <c r="E972" s="121"/>
    </row>
    <row r="973">
      <c r="E973" s="121"/>
    </row>
    <row r="974">
      <c r="E974" s="121"/>
    </row>
    <row r="975">
      <c r="E975" s="121"/>
    </row>
    <row r="976">
      <c r="E976" s="121"/>
    </row>
    <row r="977">
      <c r="E977" s="121"/>
    </row>
    <row r="978">
      <c r="E978" s="121"/>
    </row>
    <row r="979">
      <c r="E979" s="121"/>
    </row>
    <row r="980">
      <c r="E980" s="121"/>
    </row>
    <row r="981">
      <c r="E981" s="121"/>
    </row>
    <row r="982">
      <c r="E982" s="121"/>
    </row>
    <row r="983">
      <c r="E983" s="121"/>
    </row>
    <row r="984">
      <c r="E984" s="121"/>
    </row>
    <row r="985">
      <c r="E985" s="121"/>
    </row>
    <row r="986">
      <c r="E986" s="121"/>
    </row>
    <row r="987">
      <c r="E987" s="121"/>
    </row>
    <row r="988">
      <c r="E988" s="121"/>
    </row>
    <row r="989">
      <c r="E989" s="121"/>
    </row>
    <row r="990">
      <c r="E990" s="121"/>
    </row>
    <row r="991">
      <c r="E991" s="121"/>
    </row>
    <row r="992">
      <c r="E992" s="121"/>
    </row>
    <row r="993">
      <c r="E993" s="121"/>
    </row>
    <row r="994">
      <c r="E994" s="121"/>
    </row>
    <row r="995">
      <c r="E995" s="121"/>
    </row>
    <row r="996">
      <c r="E996" s="121"/>
    </row>
    <row r="997">
      <c r="E997" s="121"/>
    </row>
    <row r="998">
      <c r="E998" s="121"/>
    </row>
    <row r="999">
      <c r="E999" s="121"/>
    </row>
    <row r="1000">
      <c r="E1000" s="1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7" t="s">
        <v>7</v>
      </c>
      <c r="B1" s="117" t="s">
        <v>10</v>
      </c>
      <c r="C1" s="117" t="s">
        <v>13</v>
      </c>
      <c r="D1" s="103">
        <v>1.0</v>
      </c>
      <c r="E1" s="103">
        <f t="shared" ref="E1:BK1" si="1">D1+1</f>
        <v>2</v>
      </c>
      <c r="F1" s="103">
        <f t="shared" si="1"/>
        <v>3</v>
      </c>
      <c r="G1" s="103">
        <f t="shared" si="1"/>
        <v>4</v>
      </c>
      <c r="H1" s="103">
        <f t="shared" si="1"/>
        <v>5</v>
      </c>
      <c r="I1" s="103">
        <f t="shared" si="1"/>
        <v>6</v>
      </c>
      <c r="J1" s="103">
        <f t="shared" si="1"/>
        <v>7</v>
      </c>
      <c r="K1" s="103">
        <f t="shared" si="1"/>
        <v>8</v>
      </c>
      <c r="L1" s="103">
        <f t="shared" si="1"/>
        <v>9</v>
      </c>
      <c r="M1" s="103">
        <f t="shared" si="1"/>
        <v>10</v>
      </c>
      <c r="N1" s="103">
        <f t="shared" si="1"/>
        <v>11</v>
      </c>
      <c r="O1" s="103">
        <f t="shared" si="1"/>
        <v>12</v>
      </c>
      <c r="P1" s="103">
        <f t="shared" si="1"/>
        <v>13</v>
      </c>
      <c r="Q1" s="103">
        <f t="shared" si="1"/>
        <v>14</v>
      </c>
      <c r="R1" s="103">
        <f t="shared" si="1"/>
        <v>15</v>
      </c>
      <c r="S1" s="103">
        <f t="shared" si="1"/>
        <v>16</v>
      </c>
      <c r="T1" s="103">
        <f t="shared" si="1"/>
        <v>17</v>
      </c>
      <c r="U1" s="103">
        <f t="shared" si="1"/>
        <v>18</v>
      </c>
      <c r="V1" s="103">
        <f t="shared" si="1"/>
        <v>19</v>
      </c>
      <c r="W1" s="103">
        <f t="shared" si="1"/>
        <v>20</v>
      </c>
      <c r="X1" s="103">
        <f t="shared" si="1"/>
        <v>21</v>
      </c>
      <c r="Y1" s="103">
        <f t="shared" si="1"/>
        <v>22</v>
      </c>
      <c r="Z1" s="103">
        <f t="shared" si="1"/>
        <v>23</v>
      </c>
      <c r="AA1" s="103">
        <f t="shared" si="1"/>
        <v>24</v>
      </c>
      <c r="AB1" s="103">
        <f t="shared" si="1"/>
        <v>25</v>
      </c>
      <c r="AC1" s="103">
        <f t="shared" si="1"/>
        <v>26</v>
      </c>
      <c r="AD1" s="103">
        <f t="shared" si="1"/>
        <v>27</v>
      </c>
      <c r="AE1" s="103">
        <f t="shared" si="1"/>
        <v>28</v>
      </c>
      <c r="AF1" s="103">
        <f t="shared" si="1"/>
        <v>29</v>
      </c>
      <c r="AG1" s="103">
        <f t="shared" si="1"/>
        <v>30</v>
      </c>
      <c r="AH1" s="103">
        <f t="shared" si="1"/>
        <v>31</v>
      </c>
      <c r="AI1" s="103">
        <f t="shared" si="1"/>
        <v>32</v>
      </c>
      <c r="AJ1" s="103">
        <f t="shared" si="1"/>
        <v>33</v>
      </c>
      <c r="AK1" s="103">
        <f t="shared" si="1"/>
        <v>34</v>
      </c>
      <c r="AL1" s="103">
        <f t="shared" si="1"/>
        <v>35</v>
      </c>
      <c r="AM1" s="103">
        <f t="shared" si="1"/>
        <v>36</v>
      </c>
      <c r="AN1" s="103">
        <f t="shared" si="1"/>
        <v>37</v>
      </c>
      <c r="AO1" s="103">
        <f t="shared" si="1"/>
        <v>38</v>
      </c>
      <c r="AP1" s="103">
        <f t="shared" si="1"/>
        <v>39</v>
      </c>
      <c r="AQ1" s="103">
        <f t="shared" si="1"/>
        <v>40</v>
      </c>
      <c r="AR1" s="103">
        <f t="shared" si="1"/>
        <v>41</v>
      </c>
      <c r="AS1" s="103">
        <f t="shared" si="1"/>
        <v>42</v>
      </c>
      <c r="AT1" s="103">
        <f t="shared" si="1"/>
        <v>43</v>
      </c>
      <c r="AU1" s="103">
        <f t="shared" si="1"/>
        <v>44</v>
      </c>
      <c r="AV1" s="103">
        <f t="shared" si="1"/>
        <v>45</v>
      </c>
      <c r="AW1" s="103">
        <f t="shared" si="1"/>
        <v>46</v>
      </c>
      <c r="AX1" s="103">
        <f t="shared" si="1"/>
        <v>47</v>
      </c>
      <c r="AY1" s="103">
        <f t="shared" si="1"/>
        <v>48</v>
      </c>
      <c r="AZ1" s="103">
        <f t="shared" si="1"/>
        <v>49</v>
      </c>
      <c r="BA1" s="103">
        <f t="shared" si="1"/>
        <v>50</v>
      </c>
      <c r="BB1" s="103">
        <f t="shared" si="1"/>
        <v>51</v>
      </c>
      <c r="BC1" s="103">
        <f t="shared" si="1"/>
        <v>52</v>
      </c>
      <c r="BD1" s="103">
        <f t="shared" si="1"/>
        <v>53</v>
      </c>
      <c r="BE1" s="103">
        <f t="shared" si="1"/>
        <v>54</v>
      </c>
      <c r="BF1" s="103">
        <f t="shared" si="1"/>
        <v>55</v>
      </c>
      <c r="BG1" s="103">
        <f t="shared" si="1"/>
        <v>56</v>
      </c>
      <c r="BH1" s="103">
        <f t="shared" si="1"/>
        <v>57</v>
      </c>
      <c r="BI1" s="103">
        <f t="shared" si="1"/>
        <v>58</v>
      </c>
      <c r="BJ1" s="103">
        <f t="shared" si="1"/>
        <v>59</v>
      </c>
      <c r="BK1" s="103">
        <f t="shared" si="1"/>
        <v>60</v>
      </c>
    </row>
    <row r="2">
      <c r="A2" s="101" t="s">
        <v>8</v>
      </c>
      <c r="B2" s="101" t="s">
        <v>11</v>
      </c>
      <c r="C2" s="101">
        <v>21000.0</v>
      </c>
      <c r="D2" s="104">
        <f>'Maintenance Data'!$O$2*'Maintenance Data'!$N$2^D1</f>
        <v>16.43709237</v>
      </c>
      <c r="E2" s="104">
        <f>'Maintenance Data'!$O$2*'Maintenance Data'!$N$2^E1</f>
        <v>16.63179159</v>
      </c>
      <c r="F2" s="104">
        <f>'Maintenance Data'!$O$2*'Maintenance Data'!$N$2^F1</f>
        <v>16.82879706</v>
      </c>
      <c r="G2" s="104">
        <f>'Maintenance Data'!$O$2*'Maintenance Data'!$N$2^G1</f>
        <v>17.02813607</v>
      </c>
      <c r="H2" s="104">
        <f>'Maintenance Data'!$O$2*'Maintenance Data'!$N$2^H1</f>
        <v>17.22983628</v>
      </c>
      <c r="I2" s="104">
        <f>'Maintenance Data'!$O$2*'Maintenance Data'!$N$2^I1</f>
        <v>17.43392565</v>
      </c>
      <c r="J2" s="104">
        <f>'Maintenance Data'!$O$2*'Maintenance Data'!$N$2^J1</f>
        <v>17.64043249</v>
      </c>
      <c r="K2" s="104">
        <f>'Maintenance Data'!$O$2*'Maintenance Data'!$N$2^K1</f>
        <v>17.84938542</v>
      </c>
      <c r="L2" s="104">
        <f>'Maintenance Data'!$O$2*'Maintenance Data'!$N$2^L1</f>
        <v>18.06081342</v>
      </c>
      <c r="M2" s="104">
        <f>'Maintenance Data'!$O$2*'Maintenance Data'!$N$2^M1</f>
        <v>18.27474581</v>
      </c>
      <c r="N2" s="104">
        <f>'Maintenance Data'!$O$2*'Maintenance Data'!$N$2^N1</f>
        <v>18.49121225</v>
      </c>
      <c r="O2" s="104">
        <f>'Maintenance Data'!$O$2*'Maintenance Data'!$N$2^O1</f>
        <v>18.71024276</v>
      </c>
      <c r="P2" s="104">
        <f>'Maintenance Data'!$O$2*'Maintenance Data'!$N$2^P1</f>
        <v>18.93186772</v>
      </c>
      <c r="Q2" s="104">
        <f>'Maintenance Data'!$O$2*'Maintenance Data'!$N$2^Q1</f>
        <v>19.15611784</v>
      </c>
      <c r="R2" s="104">
        <f>'Maintenance Data'!$O$2*'Maintenance Data'!$N$2^R1</f>
        <v>19.38302424</v>
      </c>
      <c r="S2" s="104">
        <f>'Maintenance Data'!$O$2*'Maintenance Data'!$N$2^S1</f>
        <v>19.61261837</v>
      </c>
      <c r="T2" s="104">
        <f>'Maintenance Data'!$O$2*'Maintenance Data'!$N$2^T1</f>
        <v>19.84493206</v>
      </c>
      <c r="U2" s="104">
        <f>'Maintenance Data'!$O$2*'Maintenance Data'!$N$2^U1</f>
        <v>20.07999754</v>
      </c>
      <c r="V2" s="104">
        <f>'Maintenance Data'!$O$2*'Maintenance Data'!$N$2^V1</f>
        <v>20.3178474</v>
      </c>
      <c r="W2" s="104">
        <f>'Maintenance Data'!$O$2*'Maintenance Data'!$N$2^W1</f>
        <v>20.55851461</v>
      </c>
      <c r="X2" s="104">
        <f>'Maintenance Data'!$O$2*'Maintenance Data'!$N$2^X1</f>
        <v>20.80203255</v>
      </c>
      <c r="Y2" s="104">
        <f>'Maintenance Data'!$O$2*'Maintenance Data'!$N$2^Y1</f>
        <v>21.048435</v>
      </c>
      <c r="Z2" s="104">
        <f>'Maintenance Data'!$O$2*'Maintenance Data'!$N$2^Z1</f>
        <v>21.2977561</v>
      </c>
      <c r="AA2" s="104">
        <f>'Maintenance Data'!$O$2*'Maintenance Data'!$N$2^AA1</f>
        <v>21.55003045</v>
      </c>
      <c r="AB2" s="104">
        <f>'Maintenance Data'!$O$2*'Maintenance Data'!$N$2^AB1</f>
        <v>21.80529301</v>
      </c>
      <c r="AC2" s="104">
        <f>'Maintenance Data'!$O$2*'Maintenance Data'!$N$2^AC1</f>
        <v>22.06357919</v>
      </c>
      <c r="AD2" s="104">
        <f>'Maintenance Data'!$O$2*'Maintenance Data'!$N$2^AD1</f>
        <v>22.32492479</v>
      </c>
      <c r="AE2" s="104">
        <f>'Maintenance Data'!$O$2*'Maintenance Data'!$N$2^AE1</f>
        <v>22.58936607</v>
      </c>
      <c r="AF2" s="104">
        <f>'Maintenance Data'!$O$2*'Maintenance Data'!$N$2^AF1</f>
        <v>22.85693968</v>
      </c>
      <c r="AG2" s="104">
        <f>'Maintenance Data'!$O$2*'Maintenance Data'!$N$2^AG1</f>
        <v>23.12768273</v>
      </c>
      <c r="AH2" s="104">
        <f>'Maintenance Data'!$O$2*'Maintenance Data'!$N$2^AH1</f>
        <v>23.40163276</v>
      </c>
      <c r="AI2" s="104">
        <f>'Maintenance Data'!$O$2*'Maintenance Data'!$N$2^AI1</f>
        <v>23.67882776</v>
      </c>
      <c r="AJ2" s="104">
        <f>'Maintenance Data'!$O$2*'Maintenance Data'!$N$2^AJ1</f>
        <v>23.95930617</v>
      </c>
      <c r="AK2" s="104">
        <f>'Maintenance Data'!$O$2*'Maintenance Data'!$N$2^AK1</f>
        <v>24.24310688</v>
      </c>
      <c r="AL2" s="104">
        <f>'Maintenance Data'!$O$2*'Maintenance Data'!$N$2^AL1</f>
        <v>24.53026924</v>
      </c>
      <c r="AM2" s="104">
        <f>'Maintenance Data'!$O$2*'Maintenance Data'!$N$2^AM1</f>
        <v>24.82083307</v>
      </c>
      <c r="AN2" s="104">
        <f>'Maintenance Data'!$O$2*'Maintenance Data'!$N$2^AN1</f>
        <v>25.11483866</v>
      </c>
      <c r="AO2" s="104">
        <f>'Maintenance Data'!$O$2*'Maintenance Data'!$N$2^AO1</f>
        <v>25.41232678</v>
      </c>
      <c r="AP2" s="104">
        <f>'Maintenance Data'!$O$2*'Maintenance Data'!$N$2^AP1</f>
        <v>25.71333869</v>
      </c>
      <c r="AQ2" s="104">
        <f>'Maintenance Data'!$O$2*'Maintenance Data'!$N$2^AQ1</f>
        <v>26.01791611</v>
      </c>
      <c r="AR2" s="104">
        <f>'Maintenance Data'!$O$2*'Maintenance Data'!$N$2^AR1</f>
        <v>26.32610128</v>
      </c>
      <c r="AS2" s="104">
        <f>'Maintenance Data'!$O$2*'Maintenance Data'!$N$2^AS1</f>
        <v>26.63793695</v>
      </c>
      <c r="AT2" s="104">
        <f>'Maintenance Data'!$O$2*'Maintenance Data'!$N$2^AT1</f>
        <v>26.95346634</v>
      </c>
      <c r="AU2" s="104">
        <f>'Maintenance Data'!$O$2*'Maintenance Data'!$N$2^AU1</f>
        <v>27.27273322</v>
      </c>
      <c r="AV2" s="104">
        <f>'Maintenance Data'!$O$2*'Maintenance Data'!$N$2^AV1</f>
        <v>27.59578185</v>
      </c>
      <c r="AW2" s="104">
        <f>'Maintenance Data'!$O$2*'Maintenance Data'!$N$2^AW1</f>
        <v>27.92265702</v>
      </c>
      <c r="AX2" s="104">
        <f>'Maintenance Data'!$O$2*'Maintenance Data'!$N$2^AX1</f>
        <v>28.25340407</v>
      </c>
      <c r="AY2" s="104">
        <f>'Maintenance Data'!$O$2*'Maintenance Data'!$N$2^AY1</f>
        <v>28.58806886</v>
      </c>
      <c r="AZ2" s="104">
        <f>'Maintenance Data'!$O$2*'Maintenance Data'!$N$2^AZ1</f>
        <v>28.92669778</v>
      </c>
      <c r="BA2" s="104">
        <f>'Maintenance Data'!$O$2*'Maintenance Data'!$N$2^BA1</f>
        <v>29.26933781</v>
      </c>
      <c r="BB2" s="104">
        <f>'Maintenance Data'!$O$2*'Maintenance Data'!$N$2^BB1</f>
        <v>29.61603645</v>
      </c>
      <c r="BC2" s="104">
        <f>'Maintenance Data'!$O$2*'Maintenance Data'!$N$2^BC1</f>
        <v>29.96684177</v>
      </c>
      <c r="BD2" s="104">
        <f>'Maintenance Data'!$O$2*'Maintenance Data'!$N$2^BD1</f>
        <v>30.32180242</v>
      </c>
      <c r="BE2" s="104">
        <f>'Maintenance Data'!$O$2*'Maintenance Data'!$N$2^BE1</f>
        <v>30.68096762</v>
      </c>
      <c r="BF2" s="104">
        <f>'Maintenance Data'!$O$2*'Maintenance Data'!$N$2^BF1</f>
        <v>31.04438717</v>
      </c>
      <c r="BG2" s="104">
        <f>'Maintenance Data'!$O$2*'Maintenance Data'!$N$2^BG1</f>
        <v>31.41211147</v>
      </c>
      <c r="BH2" s="104">
        <f>'Maintenance Data'!$O$2*'Maintenance Data'!$N$2^BH1</f>
        <v>31.7841915</v>
      </c>
      <c r="BI2" s="104">
        <f>'Maintenance Data'!$O$2*'Maintenance Data'!$N$2^BI1</f>
        <v>32.16067887</v>
      </c>
      <c r="BJ2" s="104">
        <f>'Maintenance Data'!$O$2*'Maintenance Data'!$N$2^BJ1</f>
        <v>32.54162577</v>
      </c>
      <c r="BK2" s="104">
        <f>'Maintenance Data'!$O$2*'Maintenance Data'!$N$2^BK1</f>
        <v>32.92708502</v>
      </c>
    </row>
    <row r="3">
      <c r="A3" s="101" t="s">
        <v>88</v>
      </c>
      <c r="B3" s="101" t="s">
        <v>89</v>
      </c>
      <c r="C3" s="101">
        <v>21000.0</v>
      </c>
      <c r="D3" s="104">
        <f>'Maintenance Data'!$O$2*'Maintenance Data'!$N$2^D2 -1</f>
        <v>18.71382446</v>
      </c>
      <c r="E3" s="104">
        <f>'Maintenance Data'!$O$2*'Maintenance Data'!$N$2^E2</f>
        <v>19.75907385</v>
      </c>
      <c r="F3" s="104">
        <f>'Maintenance Data'!$O$2*'Maintenance Data'!$N$2^F2</f>
        <v>19.80496494</v>
      </c>
      <c r="G3" s="104">
        <f>'Maintenance Data'!$O$2*'Maintenance Data'!$N$2^G2</f>
        <v>19.85150811</v>
      </c>
      <c r="H3" s="104">
        <f>'Maintenance Data'!$O$2*'Maintenance Data'!$N$2^H2</f>
        <v>19.89871391</v>
      </c>
      <c r="I3" s="104">
        <f>'Maintenance Data'!$O$2*'Maintenance Data'!$N$2^I2</f>
        <v>19.94659313</v>
      </c>
      <c r="J3" s="104">
        <f>'Maintenance Data'!$O$2*'Maintenance Data'!$N$2^J2</f>
        <v>19.99515675</v>
      </c>
      <c r="K3" s="104">
        <f>'Maintenance Data'!$O$2*'Maintenance Data'!$N$2^K2</f>
        <v>20.04441595</v>
      </c>
      <c r="L3" s="104">
        <f>'Maintenance Data'!$O$2*'Maintenance Data'!$N$2^L2</f>
        <v>20.09438216</v>
      </c>
      <c r="M3" s="104">
        <f>'Maintenance Data'!$O$2*'Maintenance Data'!$N$2^M2</f>
        <v>20.14506699</v>
      </c>
      <c r="N3" s="104">
        <f>'Maintenance Data'!$O$2*'Maintenance Data'!$N$2^N2</f>
        <v>20.19648232</v>
      </c>
      <c r="O3" s="104">
        <f>'Maintenance Data'!$O$2*'Maintenance Data'!$N$2^O2</f>
        <v>20.24864024</v>
      </c>
      <c r="P3" s="104">
        <f>'Maintenance Data'!$O$2*'Maintenance Data'!$N$2^P2</f>
        <v>20.30155308</v>
      </c>
      <c r="Q3" s="104">
        <f>'Maintenance Data'!$O$2*'Maintenance Data'!$N$2^Q2</f>
        <v>20.35523341</v>
      </c>
      <c r="R3" s="104">
        <f>'Maintenance Data'!$O$2*'Maintenance Data'!$N$2^R2</f>
        <v>20.40969407</v>
      </c>
      <c r="S3" s="104">
        <f>'Maintenance Data'!$O$2*'Maintenance Data'!$N$2^S2</f>
        <v>20.46494813</v>
      </c>
      <c r="T3" s="104">
        <f>'Maintenance Data'!$O$2*'Maintenance Data'!$N$2^T2</f>
        <v>20.52100893</v>
      </c>
      <c r="U3" s="104">
        <f>'Maintenance Data'!$O$2*'Maintenance Data'!$N$2^U2</f>
        <v>20.5778901</v>
      </c>
      <c r="V3" s="104">
        <f>'Maintenance Data'!$O$2*'Maintenance Data'!$N$2^V2</f>
        <v>20.63560551</v>
      </c>
      <c r="W3" s="104">
        <f>'Maintenance Data'!$O$2*'Maintenance Data'!$N$2^W2</f>
        <v>20.69416933</v>
      </c>
      <c r="X3" s="104">
        <f>'Maintenance Data'!$O$2*'Maintenance Data'!$N$2^X2</f>
        <v>20.75359601</v>
      </c>
      <c r="Y3" s="104">
        <f>'Maintenance Data'!$O$2*'Maintenance Data'!$N$2^Y2</f>
        <v>20.81390031</v>
      </c>
      <c r="Z3" s="104">
        <f>'Maintenance Data'!$O$2*'Maintenance Data'!$N$2^Z2</f>
        <v>20.87509728</v>
      </c>
      <c r="AA3" s="104">
        <f>'Maintenance Data'!$O$2*'Maintenance Data'!$N$2^AA2</f>
        <v>20.93720227</v>
      </c>
      <c r="AB3" s="104">
        <f>'Maintenance Data'!$O$2*'Maintenance Data'!$N$2^AB2</f>
        <v>21.00023097</v>
      </c>
      <c r="AC3" s="104">
        <f>'Maintenance Data'!$O$2*'Maintenance Data'!$N$2^AC2</f>
        <v>21.06419938</v>
      </c>
      <c r="AD3" s="104">
        <f>'Maintenance Data'!$O$2*'Maintenance Data'!$N$2^AD2</f>
        <v>21.12912384</v>
      </c>
      <c r="AE3" s="104">
        <f>'Maintenance Data'!$O$2*'Maintenance Data'!$N$2^AE2</f>
        <v>21.19502101</v>
      </c>
      <c r="AF3" s="104">
        <f>'Maintenance Data'!$O$2*'Maintenance Data'!$N$2^AF2</f>
        <v>21.26190793</v>
      </c>
      <c r="AG3" s="104">
        <f>'Maintenance Data'!$O$2*'Maintenance Data'!$N$2^AG2</f>
        <v>21.32980199</v>
      </c>
      <c r="AH3" s="104">
        <f>'Maintenance Data'!$O$2*'Maintenance Data'!$N$2^AH2</f>
        <v>21.39872092</v>
      </c>
      <c r="AI3" s="104">
        <f>'Maintenance Data'!$O$2*'Maintenance Data'!$N$2^AI2</f>
        <v>21.46868287</v>
      </c>
      <c r="AJ3" s="104">
        <f>'Maintenance Data'!$O$2*'Maintenance Data'!$N$2^AJ2</f>
        <v>21.53970635</v>
      </c>
      <c r="AK3" s="104">
        <f>'Maintenance Data'!$O$2*'Maintenance Data'!$N$2^AK2</f>
        <v>21.61181027</v>
      </c>
      <c r="AL3" s="104">
        <f>'Maintenance Data'!$O$2*'Maintenance Data'!$N$2^AL2</f>
        <v>21.68501394</v>
      </c>
      <c r="AM3" s="104">
        <f>'Maintenance Data'!$O$2*'Maintenance Data'!$N$2^AM2</f>
        <v>21.75933709</v>
      </c>
      <c r="AN3" s="104">
        <f>'Maintenance Data'!$O$2*'Maintenance Data'!$N$2^AN2</f>
        <v>21.8347999</v>
      </c>
      <c r="AO3" s="104">
        <f>'Maintenance Data'!$O$2*'Maintenance Data'!$N$2^AO2</f>
        <v>21.91142295</v>
      </c>
      <c r="AP3" s="104">
        <f>'Maintenance Data'!$O$2*'Maintenance Data'!$N$2^AP2</f>
        <v>21.9892273</v>
      </c>
      <c r="AQ3" s="104">
        <f>'Maintenance Data'!$O$2*'Maintenance Data'!$N$2^AQ2</f>
        <v>22.06823446</v>
      </c>
      <c r="AR3" s="104">
        <f>'Maintenance Data'!$O$2*'Maintenance Data'!$N$2^AR2</f>
        <v>22.1484664</v>
      </c>
      <c r="AS3" s="104">
        <f>'Maintenance Data'!$O$2*'Maintenance Data'!$N$2^AS2</f>
        <v>22.22994561</v>
      </c>
      <c r="AT3" s="104">
        <f>'Maintenance Data'!$O$2*'Maintenance Data'!$N$2^AT2</f>
        <v>22.31269503</v>
      </c>
      <c r="AU3" s="104">
        <f>'Maintenance Data'!$O$2*'Maintenance Data'!$N$2^AU2</f>
        <v>22.39673817</v>
      </c>
      <c r="AV3" s="104">
        <f>'Maintenance Data'!$O$2*'Maintenance Data'!$N$2^AV2</f>
        <v>22.48209901</v>
      </c>
      <c r="AW3" s="104">
        <f>'Maintenance Data'!$O$2*'Maintenance Data'!$N$2^AW2</f>
        <v>22.5688021</v>
      </c>
      <c r="AX3" s="104">
        <f>'Maintenance Data'!$O$2*'Maintenance Data'!$N$2^AX2</f>
        <v>22.65687255</v>
      </c>
      <c r="AY3" s="104">
        <f>'Maintenance Data'!$O$2*'Maintenance Data'!$N$2^AY2</f>
        <v>22.74633601</v>
      </c>
      <c r="AZ3" s="104">
        <f>'Maintenance Data'!$O$2*'Maintenance Data'!$N$2^AZ2</f>
        <v>22.83721874</v>
      </c>
      <c r="BA3" s="104">
        <f>'Maintenance Data'!$O$2*'Maintenance Data'!$N$2^BA2</f>
        <v>22.9295476</v>
      </c>
      <c r="BB3" s="104">
        <f>'Maintenance Data'!$O$2*'Maintenance Data'!$N$2^BB2</f>
        <v>23.02335004</v>
      </c>
      <c r="BC3" s="104">
        <f>'Maintenance Data'!$O$2*'Maintenance Data'!$N$2^BC2</f>
        <v>23.11865417</v>
      </c>
      <c r="BD3" s="104">
        <f>'Maintenance Data'!$O$2*'Maintenance Data'!$N$2^BD2</f>
        <v>23.21548874</v>
      </c>
      <c r="BE3" s="104">
        <f>'Maintenance Data'!$O$2*'Maintenance Data'!$N$2^BE2</f>
        <v>23.31388317</v>
      </c>
      <c r="BF3" s="104">
        <f>'Maintenance Data'!$O$2*'Maintenance Data'!$N$2^BF2</f>
        <v>23.41386756</v>
      </c>
      <c r="BG3" s="104">
        <f>'Maintenance Data'!$O$2*'Maintenance Data'!$N$2^BG2</f>
        <v>23.51547273</v>
      </c>
      <c r="BH3" s="104">
        <f>'Maintenance Data'!$O$2*'Maintenance Data'!$N$2^BH2</f>
        <v>23.61873022</v>
      </c>
      <c r="BI3" s="104">
        <f>'Maintenance Data'!$O$2*'Maintenance Data'!$N$2^BI2</f>
        <v>23.72367231</v>
      </c>
      <c r="BJ3" s="104">
        <f>'Maintenance Data'!$O$2*'Maintenance Data'!$N$2^BJ2</f>
        <v>23.83033205</v>
      </c>
      <c r="BK3" s="104">
        <f>'Maintenance Data'!$O$2*'Maintenance Data'!$N$2^BK2</f>
        <v>23.93874328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</cols>
  <sheetData>
    <row r="1">
      <c r="A1" s="117" t="s">
        <v>7</v>
      </c>
      <c r="B1" s="117" t="s">
        <v>10</v>
      </c>
      <c r="C1" s="117" t="s">
        <v>13</v>
      </c>
      <c r="D1" s="103">
        <v>1.0</v>
      </c>
      <c r="E1" s="103">
        <f t="shared" ref="E1:BK1" si="1">D1+1</f>
        <v>2</v>
      </c>
      <c r="F1" s="103">
        <f t="shared" si="1"/>
        <v>3</v>
      </c>
      <c r="G1" s="103">
        <f t="shared" si="1"/>
        <v>4</v>
      </c>
      <c r="H1" s="103">
        <f t="shared" si="1"/>
        <v>5</v>
      </c>
      <c r="I1" s="103">
        <f t="shared" si="1"/>
        <v>6</v>
      </c>
      <c r="J1" s="103">
        <f t="shared" si="1"/>
        <v>7</v>
      </c>
      <c r="K1" s="103">
        <f t="shared" si="1"/>
        <v>8</v>
      </c>
      <c r="L1" s="103">
        <f t="shared" si="1"/>
        <v>9</v>
      </c>
      <c r="M1" s="103">
        <f t="shared" si="1"/>
        <v>10</v>
      </c>
      <c r="N1" s="103">
        <f t="shared" si="1"/>
        <v>11</v>
      </c>
      <c r="O1" s="103">
        <f t="shared" si="1"/>
        <v>12</v>
      </c>
      <c r="P1" s="103">
        <f t="shared" si="1"/>
        <v>13</v>
      </c>
      <c r="Q1" s="103">
        <f t="shared" si="1"/>
        <v>14</v>
      </c>
      <c r="R1" s="103">
        <f t="shared" si="1"/>
        <v>15</v>
      </c>
      <c r="S1" s="103">
        <f t="shared" si="1"/>
        <v>16</v>
      </c>
      <c r="T1" s="103">
        <f t="shared" si="1"/>
        <v>17</v>
      </c>
      <c r="U1" s="103">
        <f t="shared" si="1"/>
        <v>18</v>
      </c>
      <c r="V1" s="103">
        <f t="shared" si="1"/>
        <v>19</v>
      </c>
      <c r="W1" s="103">
        <f t="shared" si="1"/>
        <v>20</v>
      </c>
      <c r="X1" s="103">
        <f t="shared" si="1"/>
        <v>21</v>
      </c>
      <c r="Y1" s="103">
        <f t="shared" si="1"/>
        <v>22</v>
      </c>
      <c r="Z1" s="103">
        <f t="shared" si="1"/>
        <v>23</v>
      </c>
      <c r="AA1" s="103">
        <f t="shared" si="1"/>
        <v>24</v>
      </c>
      <c r="AB1" s="103">
        <f t="shared" si="1"/>
        <v>25</v>
      </c>
      <c r="AC1" s="103">
        <f t="shared" si="1"/>
        <v>26</v>
      </c>
      <c r="AD1" s="103">
        <f t="shared" si="1"/>
        <v>27</v>
      </c>
      <c r="AE1" s="103">
        <f t="shared" si="1"/>
        <v>28</v>
      </c>
      <c r="AF1" s="103">
        <f t="shared" si="1"/>
        <v>29</v>
      </c>
      <c r="AG1" s="103">
        <f t="shared" si="1"/>
        <v>30</v>
      </c>
      <c r="AH1" s="103">
        <f t="shared" si="1"/>
        <v>31</v>
      </c>
      <c r="AI1" s="103">
        <f t="shared" si="1"/>
        <v>32</v>
      </c>
      <c r="AJ1" s="103">
        <f t="shared" si="1"/>
        <v>33</v>
      </c>
      <c r="AK1" s="103">
        <f t="shared" si="1"/>
        <v>34</v>
      </c>
      <c r="AL1" s="103">
        <f t="shared" si="1"/>
        <v>35</v>
      </c>
      <c r="AM1" s="103">
        <f t="shared" si="1"/>
        <v>36</v>
      </c>
      <c r="AN1" s="103">
        <f t="shared" si="1"/>
        <v>37</v>
      </c>
      <c r="AO1" s="103">
        <f t="shared" si="1"/>
        <v>38</v>
      </c>
      <c r="AP1" s="103">
        <f t="shared" si="1"/>
        <v>39</v>
      </c>
      <c r="AQ1" s="103">
        <f t="shared" si="1"/>
        <v>40</v>
      </c>
      <c r="AR1" s="103">
        <f t="shared" si="1"/>
        <v>41</v>
      </c>
      <c r="AS1" s="103">
        <f t="shared" si="1"/>
        <v>42</v>
      </c>
      <c r="AT1" s="103">
        <f t="shared" si="1"/>
        <v>43</v>
      </c>
      <c r="AU1" s="103">
        <f t="shared" si="1"/>
        <v>44</v>
      </c>
      <c r="AV1" s="103">
        <f t="shared" si="1"/>
        <v>45</v>
      </c>
      <c r="AW1" s="103">
        <f t="shared" si="1"/>
        <v>46</v>
      </c>
      <c r="AX1" s="103">
        <f t="shared" si="1"/>
        <v>47</v>
      </c>
      <c r="AY1" s="103">
        <f t="shared" si="1"/>
        <v>48</v>
      </c>
      <c r="AZ1" s="103">
        <f t="shared" si="1"/>
        <v>49</v>
      </c>
      <c r="BA1" s="103">
        <f t="shared" si="1"/>
        <v>50</v>
      </c>
      <c r="BB1" s="103">
        <f t="shared" si="1"/>
        <v>51</v>
      </c>
      <c r="BC1" s="103">
        <f t="shared" si="1"/>
        <v>52</v>
      </c>
      <c r="BD1" s="103">
        <f t="shared" si="1"/>
        <v>53</v>
      </c>
      <c r="BE1" s="103">
        <f t="shared" si="1"/>
        <v>54</v>
      </c>
      <c r="BF1" s="103">
        <f t="shared" si="1"/>
        <v>55</v>
      </c>
      <c r="BG1" s="103">
        <f t="shared" si="1"/>
        <v>56</v>
      </c>
      <c r="BH1" s="103">
        <f t="shared" si="1"/>
        <v>57</v>
      </c>
      <c r="BI1" s="103">
        <f t="shared" si="1"/>
        <v>58</v>
      </c>
      <c r="BJ1" s="103">
        <f t="shared" si="1"/>
        <v>59</v>
      </c>
      <c r="BK1" s="103">
        <f t="shared" si="1"/>
        <v>60</v>
      </c>
    </row>
    <row r="2">
      <c r="A2" s="101" t="s">
        <v>8</v>
      </c>
      <c r="B2" s="101" t="s">
        <v>11</v>
      </c>
      <c r="C2" s="101">
        <v>21000.0</v>
      </c>
      <c r="D2" s="122">
        <f>'Depreciation Data'!$O$2*'Depreciation Data'!$N$2^D1</f>
        <v>0.8093233915</v>
      </c>
      <c r="E2" s="122">
        <f>'Depreciation Data'!$O$2*'Depreciation Data'!$N$2^E1</f>
        <v>0.8040265308</v>
      </c>
      <c r="F2" s="122">
        <f>'Depreciation Data'!$O$2*'Depreciation Data'!$N$2^F1</f>
        <v>0.798764337</v>
      </c>
      <c r="G2" s="122">
        <f>'Depreciation Data'!$O$2*'Depreciation Data'!$N$2^G1</f>
        <v>0.7935365832</v>
      </c>
      <c r="H2" s="122">
        <f>'Depreciation Data'!$O$2*'Depreciation Data'!$N$2^H1</f>
        <v>0.788343044</v>
      </c>
      <c r="I2" s="122">
        <f>'Depreciation Data'!$O$2*'Depreciation Data'!$N$2^I1</f>
        <v>0.7831834955</v>
      </c>
      <c r="J2" s="122">
        <f>'Depreciation Data'!$O$2*'Depreciation Data'!$N$2^J1</f>
        <v>0.7780577152</v>
      </c>
      <c r="K2" s="122">
        <f>'Depreciation Data'!$O$2*'Depreciation Data'!$N$2^K1</f>
        <v>0.7729654821</v>
      </c>
      <c r="L2" s="122">
        <f>'Depreciation Data'!$O$2*'Depreciation Data'!$N$2^L1</f>
        <v>0.7679065767</v>
      </c>
      <c r="M2" s="122">
        <f>'Depreciation Data'!$O$2*'Depreciation Data'!$N$2^M1</f>
        <v>0.7628807808</v>
      </c>
      <c r="N2" s="122">
        <f>'Depreciation Data'!$O$2*'Depreciation Data'!$N$2^N1</f>
        <v>0.7578878778</v>
      </c>
      <c r="O2" s="122">
        <f>'Depreciation Data'!$O$2*'Depreciation Data'!$N$2^O1</f>
        <v>0.7529276523</v>
      </c>
      <c r="P2" s="122">
        <f>'Depreciation Data'!$O$2*'Depreciation Data'!$N$2^P1</f>
        <v>0.7479998905</v>
      </c>
      <c r="Q2" s="122">
        <f>'Depreciation Data'!$O$2*'Depreciation Data'!$N$2^Q1</f>
        <v>0.7431043799</v>
      </c>
      <c r="R2" s="122">
        <f>'Depreciation Data'!$O$2*'Depreciation Data'!$N$2^R1</f>
        <v>0.7382409095</v>
      </c>
      <c r="S2" s="122">
        <f>'Depreciation Data'!$O$2*'Depreciation Data'!$N$2^S1</f>
        <v>0.7334092695</v>
      </c>
      <c r="T2" s="122">
        <f>'Depreciation Data'!$O$2*'Depreciation Data'!$N$2^T1</f>
        <v>0.7286092516</v>
      </c>
      <c r="U2" s="122">
        <f>'Depreciation Data'!$O$2*'Depreciation Data'!$N$2^U1</f>
        <v>0.7238406489</v>
      </c>
      <c r="V2" s="122">
        <f>'Depreciation Data'!$O$2*'Depreciation Data'!$N$2^V1</f>
        <v>0.7191032557</v>
      </c>
      <c r="W2" s="122">
        <f>'Depreciation Data'!$O$2*'Depreciation Data'!$N$2^W1</f>
        <v>0.7143968679</v>
      </c>
      <c r="X2" s="122">
        <f>'Depreciation Data'!$O$2*'Depreciation Data'!$N$2^X1</f>
        <v>0.7097212824</v>
      </c>
      <c r="Y2" s="122">
        <f>'Depreciation Data'!$O$2*'Depreciation Data'!$N$2^Y1</f>
        <v>0.7050762977</v>
      </c>
      <c r="Z2" s="122">
        <f>'Depreciation Data'!$O$2*'Depreciation Data'!$N$2^Z1</f>
        <v>0.7004617135</v>
      </c>
      <c r="AA2" s="122">
        <f>'Depreciation Data'!$O$2*'Depreciation Data'!$N$2^AA1</f>
        <v>0.6958773308</v>
      </c>
      <c r="AB2" s="122">
        <f>'Depreciation Data'!$O$2*'Depreciation Data'!$N$2^AB1</f>
        <v>0.6913229521</v>
      </c>
      <c r="AC2" s="122">
        <f>'Depreciation Data'!$O$2*'Depreciation Data'!$N$2^AC1</f>
        <v>0.6867983808</v>
      </c>
      <c r="AD2" s="122">
        <f>'Depreciation Data'!$O$2*'Depreciation Data'!$N$2^AD1</f>
        <v>0.6823034219</v>
      </c>
      <c r="AE2" s="122">
        <f>'Depreciation Data'!$O$2*'Depreciation Data'!$N$2^AE1</f>
        <v>0.6778378816</v>
      </c>
      <c r="AF2" s="122">
        <f>'Depreciation Data'!$O$2*'Depreciation Data'!$N$2^AF1</f>
        <v>0.6734015675</v>
      </c>
      <c r="AG2" s="122">
        <f>'Depreciation Data'!$O$2*'Depreciation Data'!$N$2^AG1</f>
        <v>0.6689942881</v>
      </c>
      <c r="AH2" s="122">
        <f>'Depreciation Data'!$O$2*'Depreciation Data'!$N$2^AH1</f>
        <v>0.6646158535</v>
      </c>
      <c r="AI2" s="122">
        <f>'Depreciation Data'!$O$2*'Depreciation Data'!$N$2^AI1</f>
        <v>0.6602660748</v>
      </c>
      <c r="AJ2" s="122">
        <f>'Depreciation Data'!$O$2*'Depreciation Data'!$N$2^AJ1</f>
        <v>0.6559447646</v>
      </c>
      <c r="AK2" s="122">
        <f>'Depreciation Data'!$O$2*'Depreciation Data'!$N$2^AK1</f>
        <v>0.6516517365</v>
      </c>
      <c r="AL2" s="122">
        <f>'Depreciation Data'!$O$2*'Depreciation Data'!$N$2^AL1</f>
        <v>0.6473868055</v>
      </c>
      <c r="AM2" s="122">
        <f>'Depreciation Data'!$O$2*'Depreciation Data'!$N$2^AM1</f>
        <v>0.6431497875</v>
      </c>
      <c r="AN2" s="122">
        <f>'Depreciation Data'!$O$2*'Depreciation Data'!$N$2^AN1</f>
        <v>0.6389405</v>
      </c>
      <c r="AO2" s="122">
        <f>'Depreciation Data'!$O$2*'Depreciation Data'!$N$2^AO1</f>
        <v>0.6347587615</v>
      </c>
      <c r="AP2" s="122">
        <f>'Depreciation Data'!$O$2*'Depreciation Data'!$N$2^AP1</f>
        <v>0.6306043916</v>
      </c>
      <c r="AQ2" s="122">
        <f>'Depreciation Data'!$O$2*'Depreciation Data'!$N$2^AQ1</f>
        <v>0.6264772112</v>
      </c>
      <c r="AR2" s="122">
        <f>'Depreciation Data'!$O$2*'Depreciation Data'!$N$2^AR1</f>
        <v>0.6223770424</v>
      </c>
      <c r="AS2" s="122">
        <f>'Depreciation Data'!$O$2*'Depreciation Data'!$N$2^AS1</f>
        <v>0.6183037084</v>
      </c>
      <c r="AT2" s="122">
        <f>'Depreciation Data'!$O$2*'Depreciation Data'!$N$2^AT1</f>
        <v>0.6142570335</v>
      </c>
      <c r="AU2" s="122">
        <f>'Depreciation Data'!$O$2*'Depreciation Data'!$N$2^AU1</f>
        <v>0.6102368433</v>
      </c>
      <c r="AV2" s="122">
        <f>'Depreciation Data'!$O$2*'Depreciation Data'!$N$2^AV1</f>
        <v>0.6062429645</v>
      </c>
      <c r="AW2" s="122">
        <f>'Depreciation Data'!$O$2*'Depreciation Data'!$N$2^AW1</f>
        <v>0.6022752248</v>
      </c>
      <c r="AX2" s="122">
        <f>'Depreciation Data'!$O$2*'Depreciation Data'!$N$2^AX1</f>
        <v>0.5983334532</v>
      </c>
      <c r="AY2" s="122">
        <f>'Depreciation Data'!$O$2*'Depreciation Data'!$N$2^AY1</f>
        <v>0.5944174797</v>
      </c>
      <c r="AZ2" s="122">
        <f>'Depreciation Data'!$O$2*'Depreciation Data'!$N$2^AZ1</f>
        <v>0.5905271355</v>
      </c>
      <c r="BA2" s="122">
        <f>'Depreciation Data'!$O$2*'Depreciation Data'!$N$2^BA1</f>
        <v>0.5866622528</v>
      </c>
      <c r="BB2" s="122">
        <f>'Depreciation Data'!$O$2*'Depreciation Data'!$N$2^BB1</f>
        <v>0.582822665</v>
      </c>
      <c r="BC2" s="122">
        <f>'Depreciation Data'!$O$2*'Depreciation Data'!$N$2^BC1</f>
        <v>0.5790082065</v>
      </c>
      <c r="BD2" s="122">
        <f>'Depreciation Data'!$O$2*'Depreciation Data'!$N$2^BD1</f>
        <v>0.5752187129</v>
      </c>
      <c r="BE2" s="122">
        <f>'Depreciation Data'!$O$2*'Depreciation Data'!$N$2^BE1</f>
        <v>0.5714540207</v>
      </c>
      <c r="BF2" s="122">
        <f>'Depreciation Data'!$O$2*'Depreciation Data'!$N$2^BF1</f>
        <v>0.5677139678</v>
      </c>
      <c r="BG2" s="122">
        <f>'Depreciation Data'!$O$2*'Depreciation Data'!$N$2^BG1</f>
        <v>0.5639983927</v>
      </c>
      <c r="BH2" s="122">
        <f>'Depreciation Data'!$O$2*'Depreciation Data'!$N$2^BH1</f>
        <v>0.5603071354</v>
      </c>
      <c r="BI2" s="122">
        <f>'Depreciation Data'!$O$2*'Depreciation Data'!$N$2^BI1</f>
        <v>0.5566400366</v>
      </c>
      <c r="BJ2" s="122">
        <f>'Depreciation Data'!$O$2*'Depreciation Data'!$N$2^BJ1</f>
        <v>0.5529969382</v>
      </c>
      <c r="BK2" s="122">
        <f>'Depreciation Data'!$O$2*'Depreciation Data'!$N$2^BK1</f>
        <v>0.5493776832</v>
      </c>
    </row>
    <row r="3">
      <c r="A3" s="101" t="s">
        <v>88</v>
      </c>
      <c r="B3" s="101" t="s">
        <v>89</v>
      </c>
      <c r="C3" s="101">
        <v>21000.0</v>
      </c>
      <c r="D3" s="122">
        <f>'Depreciation Data'!$O$3*'Depreciation Data'!$N$3^D1</f>
        <v>0.7576498909</v>
      </c>
      <c r="E3" s="122">
        <f>'Depreciation Data'!$O$3*'Depreciation Data'!$N$3^E1</f>
        <v>0.7493128484</v>
      </c>
      <c r="F3" s="122">
        <f>'Depreciation Data'!$O$3*'Depreciation Data'!$N$3^F1</f>
        <v>0.7410675451</v>
      </c>
      <c r="G3" s="122">
        <f>'Depreciation Data'!$O$3*'Depreciation Data'!$N$3^G1</f>
        <v>0.7329129717</v>
      </c>
      <c r="H3" s="122">
        <f>'Depreciation Data'!$O$3*'Depreciation Data'!$N$3^H1</f>
        <v>0.7248481298</v>
      </c>
      <c r="I3" s="122">
        <f>'Depreciation Data'!$O$3*'Depreciation Data'!$N$3^I1</f>
        <v>0.7168720319</v>
      </c>
      <c r="J3" s="122">
        <f>'Depreciation Data'!$O$3*'Depreciation Data'!$N$3^J1</f>
        <v>0.7089837015</v>
      </c>
      <c r="K3" s="122">
        <f>'Depreciation Data'!$O$3*'Depreciation Data'!$N$3^K1</f>
        <v>0.7011821729</v>
      </c>
      <c r="L3" s="122">
        <f>'Depreciation Data'!$O$3*'Depreciation Data'!$N$3^L1</f>
        <v>0.6934664909</v>
      </c>
      <c r="M3" s="122">
        <f>'Depreciation Data'!$O$3*'Depreciation Data'!$N$3^M1</f>
        <v>0.6858357109</v>
      </c>
      <c r="N3" s="122">
        <f>'Depreciation Data'!$O$3*'Depreciation Data'!$N$3^N1</f>
        <v>0.6782888987</v>
      </c>
      <c r="O3" s="122">
        <f>'Depreciation Data'!$O$3*'Depreciation Data'!$N$3^O1</f>
        <v>0.6708251301</v>
      </c>
      <c r="P3" s="122">
        <f>'Depreciation Data'!$O$3*'Depreciation Data'!$N$3^P1</f>
        <v>0.6634434916</v>
      </c>
      <c r="Q3" s="122">
        <f>'Depreciation Data'!$O$3*'Depreciation Data'!$N$3^Q1</f>
        <v>0.6561430792</v>
      </c>
      <c r="R3" s="122">
        <f>'Depreciation Data'!$O$3*'Depreciation Data'!$N$3^R1</f>
        <v>0.6489229993</v>
      </c>
      <c r="S3" s="122">
        <f>'Depreciation Data'!$O$3*'Depreciation Data'!$N$3^S1</f>
        <v>0.6417823678</v>
      </c>
      <c r="T3" s="122">
        <f>'Depreciation Data'!$O$3*'Depreciation Data'!$N$3^T1</f>
        <v>0.6347203106</v>
      </c>
      <c r="U3" s="122">
        <f>'Depreciation Data'!$O$3*'Depreciation Data'!$N$3^U1</f>
        <v>0.6277359629</v>
      </c>
      <c r="V3" s="122">
        <f>'Depreciation Data'!$O$3*'Depreciation Data'!$N$3^V1</f>
        <v>0.6208284698</v>
      </c>
      <c r="W3" s="122">
        <f>'Depreciation Data'!$O$3*'Depreciation Data'!$N$3^W1</f>
        <v>0.6139969854</v>
      </c>
      <c r="X3" s="122">
        <f>'Depreciation Data'!$O$3*'Depreciation Data'!$N$3^X1</f>
        <v>0.6072406735</v>
      </c>
      <c r="Y3" s="122">
        <f>'Depreciation Data'!$O$3*'Depreciation Data'!$N$3^Y1</f>
        <v>0.6005587068</v>
      </c>
      <c r="Z3" s="122">
        <f>'Depreciation Data'!$O$3*'Depreciation Data'!$N$3^Z1</f>
        <v>0.5939502673</v>
      </c>
      <c r="AA3" s="122">
        <f>'Depreciation Data'!$O$3*'Depreciation Data'!$N$3^AA1</f>
        <v>0.5874145458</v>
      </c>
      <c r="AB3" s="122">
        <f>'Depreciation Data'!$O$3*'Depreciation Data'!$N$3^AB1</f>
        <v>0.5809507423</v>
      </c>
      <c r="AC3" s="122">
        <f>'Depreciation Data'!$O$3*'Depreciation Data'!$N$3^AC1</f>
        <v>0.5745580652</v>
      </c>
      <c r="AD3" s="122">
        <f>'Depreciation Data'!$O$3*'Depreciation Data'!$N$3^AD1</f>
        <v>0.5682357321</v>
      </c>
      <c r="AE3" s="122">
        <f>'Depreciation Data'!$O$3*'Depreciation Data'!$N$3^AE1</f>
        <v>0.5619829687</v>
      </c>
      <c r="AF3" s="122">
        <f>'Depreciation Data'!$O$3*'Depreciation Data'!$N$3^AF1</f>
        <v>0.5557990096</v>
      </c>
      <c r="AG3" s="122">
        <f>'Depreciation Data'!$O$3*'Depreciation Data'!$N$3^AG1</f>
        <v>0.5496830977</v>
      </c>
      <c r="AH3" s="122">
        <f>'Depreciation Data'!$O$3*'Depreciation Data'!$N$3^AH1</f>
        <v>0.5436344842</v>
      </c>
      <c r="AI3" s="122">
        <f>'Depreciation Data'!$O$3*'Depreciation Data'!$N$3^AI1</f>
        <v>0.5376524285</v>
      </c>
      <c r="AJ3" s="122">
        <f>'Depreciation Data'!$O$3*'Depreciation Data'!$N$3^AJ1</f>
        <v>0.5317361983</v>
      </c>
      <c r="AK3" s="122">
        <f>'Depreciation Data'!$O$3*'Depreciation Data'!$N$3^AK1</f>
        <v>0.5258850692</v>
      </c>
      <c r="AL3" s="122">
        <f>'Depreciation Data'!$O$3*'Depreciation Data'!$N$3^AL1</f>
        <v>0.5200983249</v>
      </c>
      <c r="AM3" s="122">
        <f>'Depreciation Data'!$O$3*'Depreciation Data'!$N$3^AM1</f>
        <v>0.5143752569</v>
      </c>
      <c r="AN3" s="122">
        <f>'Depreciation Data'!$O$3*'Depreciation Data'!$N$3^AN1</f>
        <v>0.5087151645</v>
      </c>
      <c r="AO3" s="122">
        <f>'Depreciation Data'!$O$3*'Depreciation Data'!$N$3^AO1</f>
        <v>0.5031173547</v>
      </c>
      <c r="AP3" s="122">
        <f>'Depreciation Data'!$O$3*'Depreciation Data'!$N$3^AP1</f>
        <v>0.4975811422</v>
      </c>
      <c r="AQ3" s="122">
        <f>'Depreciation Data'!$O$3*'Depreciation Data'!$N$3^AQ1</f>
        <v>0.4921058492</v>
      </c>
      <c r="AR3" s="122">
        <f>'Depreciation Data'!$O$3*'Depreciation Data'!$N$3^AR1</f>
        <v>0.4866908053</v>
      </c>
      <c r="AS3" s="122">
        <f>'Depreciation Data'!$O$3*'Depreciation Data'!$N$3^AS1</f>
        <v>0.4813353476</v>
      </c>
      <c r="AT3" s="122">
        <f>'Depreciation Data'!$O$3*'Depreciation Data'!$N$3^AT1</f>
        <v>0.4760388204</v>
      </c>
      <c r="AU3" s="122">
        <f>'Depreciation Data'!$O$3*'Depreciation Data'!$N$3^AU1</f>
        <v>0.4708005752</v>
      </c>
      <c r="AV3" s="122">
        <f>'Depreciation Data'!$O$3*'Depreciation Data'!$N$3^AV1</f>
        <v>0.4656199707</v>
      </c>
      <c r="AW3" s="122">
        <f>'Depreciation Data'!$O$3*'Depreciation Data'!$N$3^AW1</f>
        <v>0.4604963726</v>
      </c>
      <c r="AX3" s="122">
        <f>'Depreciation Data'!$O$3*'Depreciation Data'!$N$3^AX1</f>
        <v>0.4554291537</v>
      </c>
      <c r="AY3" s="122">
        <f>'Depreciation Data'!$O$3*'Depreciation Data'!$N$3^AY1</f>
        <v>0.4504176936</v>
      </c>
      <c r="AZ3" s="122">
        <f>'Depreciation Data'!$O$3*'Depreciation Data'!$N$3^AZ1</f>
        <v>0.4454613787</v>
      </c>
      <c r="BA3" s="122">
        <f>'Depreciation Data'!$O$3*'Depreciation Data'!$N$3^BA1</f>
        <v>0.4405596021</v>
      </c>
      <c r="BB3" s="122">
        <f>'Depreciation Data'!$O$3*'Depreciation Data'!$N$3^BB1</f>
        <v>0.4357117638</v>
      </c>
      <c r="BC3" s="122">
        <f>'Depreciation Data'!$O$3*'Depreciation Data'!$N$3^BC1</f>
        <v>0.4309172703</v>
      </c>
      <c r="BD3" s="122">
        <f>'Depreciation Data'!$O$3*'Depreciation Data'!$N$3^BD1</f>
        <v>0.4261755345</v>
      </c>
      <c r="BE3" s="122">
        <f>'Depreciation Data'!$O$3*'Depreciation Data'!$N$3^BE1</f>
        <v>0.4214859759</v>
      </c>
      <c r="BF3" s="122">
        <f>'Depreciation Data'!$O$3*'Depreciation Data'!$N$3^BF1</f>
        <v>0.4168480203</v>
      </c>
      <c r="BG3" s="122">
        <f>'Depreciation Data'!$O$3*'Depreciation Data'!$N$3^BG1</f>
        <v>0.4122611</v>
      </c>
      <c r="BH3" s="122">
        <f>'Depreciation Data'!$O$3*'Depreciation Data'!$N$3^BH1</f>
        <v>0.4077246533</v>
      </c>
      <c r="BI3" s="122">
        <f>'Depreciation Data'!$O$3*'Depreciation Data'!$N$3^BI1</f>
        <v>0.4032381249</v>
      </c>
      <c r="BJ3" s="122">
        <f>'Depreciation Data'!$O$3*'Depreciation Data'!$N$3^BJ1</f>
        <v>0.3988009654</v>
      </c>
      <c r="BK3" s="122">
        <f>'Depreciation Data'!$O$3*'Depreciation Data'!$N$3^BK1</f>
        <v>0.3944126316</v>
      </c>
    </row>
    <row r="4">
      <c r="D4" s="122"/>
      <c r="E4" s="122"/>
      <c r="F4" s="122"/>
      <c r="G4" s="122"/>
      <c r="H4" s="122"/>
      <c r="I4" s="122"/>
    </row>
    <row r="5">
      <c r="D5" s="122"/>
      <c r="E5" s="122"/>
      <c r="F5" s="122"/>
      <c r="G5" s="122"/>
      <c r="H5" s="122"/>
      <c r="I5" s="1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7" t="s">
        <v>7</v>
      </c>
      <c r="B1" s="117" t="s">
        <v>10</v>
      </c>
      <c r="C1" s="117" t="s">
        <v>13</v>
      </c>
      <c r="D1" s="117">
        <v>12.0</v>
      </c>
      <c r="E1" s="117">
        <v>24.0</v>
      </c>
      <c r="F1" s="117">
        <v>36.0</v>
      </c>
      <c r="G1" s="117">
        <v>48.0</v>
      </c>
      <c r="H1" s="117">
        <v>60.0</v>
      </c>
      <c r="I1" s="117">
        <v>72.0</v>
      </c>
      <c r="J1" s="117">
        <v>84.0</v>
      </c>
      <c r="K1" s="117">
        <v>96.0</v>
      </c>
      <c r="L1" s="117">
        <v>108.0</v>
      </c>
      <c r="M1" s="117">
        <v>120.0</v>
      </c>
      <c r="N1" s="101" t="s">
        <v>90</v>
      </c>
      <c r="O1" s="104" t="s">
        <v>91</v>
      </c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</row>
    <row r="2">
      <c r="A2" s="101" t="s">
        <v>8</v>
      </c>
      <c r="B2" s="101" t="s">
        <v>11</v>
      </c>
      <c r="C2" s="101">
        <v>21000.0</v>
      </c>
      <c r="D2" s="104">
        <f>208/12</f>
        <v>17.33333333</v>
      </c>
      <c r="E2" s="104">
        <f>235/12</f>
        <v>19.58333333</v>
      </c>
      <c r="F2" s="104">
        <f>288/12</f>
        <v>24</v>
      </c>
      <c r="G2" s="104">
        <f>357/12</f>
        <v>29.75</v>
      </c>
      <c r="H2" s="104">
        <f>424/12</f>
        <v>35.33333333</v>
      </c>
      <c r="I2" s="104">
        <f>543/12</f>
        <v>45.25</v>
      </c>
      <c r="J2" s="104">
        <f>598/12</f>
        <v>49.83333333</v>
      </c>
      <c r="K2" s="104">
        <f>624/12</f>
        <v>52</v>
      </c>
      <c r="L2" s="104">
        <f>648/12</f>
        <v>54</v>
      </c>
      <c r="M2" s="104">
        <f>672/12</f>
        <v>56</v>
      </c>
      <c r="N2" s="104">
        <f t="shared" ref="N2:N3" si="1">logest(D2:M2,D1:M1)</f>
        <v>1.011845114</v>
      </c>
      <c r="O2" s="104">
        <v>16.24467237298487</v>
      </c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</row>
    <row r="3">
      <c r="A3" s="101" t="s">
        <v>88</v>
      </c>
      <c r="B3" s="101" t="s">
        <v>89</v>
      </c>
      <c r="C3" s="101">
        <v>21000.0</v>
      </c>
      <c r="D3" s="104">
        <f>184/12</f>
        <v>15.33333333</v>
      </c>
      <c r="E3" s="104">
        <f>199/12</f>
        <v>16.58333333</v>
      </c>
      <c r="F3" s="104">
        <f>228/12</f>
        <v>19</v>
      </c>
      <c r="G3" s="104">
        <f>268/12</f>
        <v>22.33333333</v>
      </c>
      <c r="H3" s="104">
        <f>305/12</f>
        <v>25.41666667</v>
      </c>
      <c r="I3" s="104">
        <f>373/12</f>
        <v>31.08333333</v>
      </c>
      <c r="J3" s="104">
        <f>404/12</f>
        <v>33.66666667</v>
      </c>
      <c r="K3" s="104">
        <f>419/12</f>
        <v>34.91666667</v>
      </c>
      <c r="L3" s="104">
        <f>432/12</f>
        <v>36</v>
      </c>
      <c r="M3" s="104">
        <f>446/12</f>
        <v>37.16666667</v>
      </c>
      <c r="N3" s="104">
        <f t="shared" si="1"/>
        <v>1.022714998</v>
      </c>
      <c r="O3" s="121">
        <v>10.940864721031224</v>
      </c>
    </row>
    <row r="4">
      <c r="O4" s="121"/>
    </row>
    <row r="5">
      <c r="O5" s="121"/>
    </row>
    <row r="6">
      <c r="O6" s="121"/>
    </row>
    <row r="7">
      <c r="O7" s="121"/>
    </row>
    <row r="8">
      <c r="O8" s="121"/>
    </row>
    <row r="9">
      <c r="O9" s="121"/>
    </row>
    <row r="10">
      <c r="O10" s="121"/>
    </row>
    <row r="11">
      <c r="O11" s="121"/>
    </row>
    <row r="12">
      <c r="O12" s="121"/>
    </row>
    <row r="13">
      <c r="O13" s="121"/>
    </row>
    <row r="14">
      <c r="O14" s="121"/>
    </row>
    <row r="15">
      <c r="O15" s="121"/>
    </row>
    <row r="16">
      <c r="O16" s="121"/>
    </row>
    <row r="17">
      <c r="O17" s="121"/>
    </row>
    <row r="18">
      <c r="O18" s="121"/>
    </row>
    <row r="19">
      <c r="O19" s="121"/>
    </row>
    <row r="20">
      <c r="O20" s="121"/>
    </row>
    <row r="21">
      <c r="O21" s="121"/>
    </row>
    <row r="22">
      <c r="O22" s="121"/>
    </row>
    <row r="23">
      <c r="O23" s="121"/>
    </row>
    <row r="24">
      <c r="O24" s="121"/>
    </row>
    <row r="25">
      <c r="O25" s="121"/>
    </row>
    <row r="26">
      <c r="O26" s="121"/>
    </row>
    <row r="27">
      <c r="O27" s="121"/>
    </row>
    <row r="28">
      <c r="O28" s="121"/>
    </row>
    <row r="29">
      <c r="O29" s="121"/>
    </row>
    <row r="30">
      <c r="O30" s="121"/>
    </row>
    <row r="31">
      <c r="O31" s="121"/>
    </row>
    <row r="32">
      <c r="O32" s="121"/>
    </row>
    <row r="33">
      <c r="O33" s="121"/>
    </row>
    <row r="34">
      <c r="O34" s="121"/>
    </row>
    <row r="35">
      <c r="O35" s="121"/>
    </row>
    <row r="36">
      <c r="O36" s="121"/>
    </row>
    <row r="37">
      <c r="O37" s="121"/>
    </row>
    <row r="38">
      <c r="O38" s="121"/>
    </row>
    <row r="39">
      <c r="O39" s="121"/>
    </row>
    <row r="40">
      <c r="O40" s="121"/>
    </row>
    <row r="41">
      <c r="O41" s="121"/>
    </row>
    <row r="42">
      <c r="O42" s="121"/>
    </row>
    <row r="43">
      <c r="O43" s="121"/>
    </row>
    <row r="44">
      <c r="O44" s="121"/>
    </row>
    <row r="45">
      <c r="O45" s="121"/>
    </row>
    <row r="46">
      <c r="O46" s="121"/>
    </row>
    <row r="47">
      <c r="O47" s="121"/>
    </row>
    <row r="48">
      <c r="O48" s="121"/>
    </row>
    <row r="49">
      <c r="O49" s="121"/>
    </row>
    <row r="50">
      <c r="O50" s="121"/>
    </row>
    <row r="51">
      <c r="O51" s="121"/>
    </row>
    <row r="52">
      <c r="O52" s="121"/>
    </row>
    <row r="53">
      <c r="O53" s="121"/>
    </row>
    <row r="54">
      <c r="O54" s="121"/>
    </row>
    <row r="55">
      <c r="O55" s="121"/>
    </row>
    <row r="56">
      <c r="O56" s="121"/>
    </row>
    <row r="57">
      <c r="O57" s="121"/>
    </row>
    <row r="58">
      <c r="O58" s="121"/>
    </row>
    <row r="59">
      <c r="O59" s="121"/>
    </row>
    <row r="60">
      <c r="O60" s="121"/>
    </row>
    <row r="61">
      <c r="O61" s="121"/>
    </row>
    <row r="62">
      <c r="O62" s="121"/>
    </row>
    <row r="63">
      <c r="O63" s="121"/>
    </row>
    <row r="64">
      <c r="O64" s="121"/>
    </row>
    <row r="65">
      <c r="O65" s="121"/>
    </row>
    <row r="66">
      <c r="O66" s="121"/>
    </row>
    <row r="67">
      <c r="O67" s="121"/>
    </row>
    <row r="68">
      <c r="O68" s="121"/>
    </row>
    <row r="69">
      <c r="O69" s="121"/>
    </row>
    <row r="70">
      <c r="O70" s="121"/>
    </row>
    <row r="71">
      <c r="O71" s="121"/>
    </row>
    <row r="72">
      <c r="O72" s="121"/>
    </row>
    <row r="73">
      <c r="O73" s="121"/>
    </row>
    <row r="74">
      <c r="O74" s="121"/>
    </row>
    <row r="75">
      <c r="O75" s="121"/>
    </row>
    <row r="76">
      <c r="O76" s="121"/>
    </row>
    <row r="77">
      <c r="O77" s="121"/>
    </row>
    <row r="78">
      <c r="O78" s="121"/>
    </row>
    <row r="79">
      <c r="O79" s="121"/>
    </row>
    <row r="80">
      <c r="O80" s="121"/>
    </row>
    <row r="81">
      <c r="O81" s="121"/>
    </row>
    <row r="82">
      <c r="O82" s="121"/>
    </row>
    <row r="83">
      <c r="O83" s="121"/>
    </row>
    <row r="84">
      <c r="O84" s="121"/>
    </row>
    <row r="85">
      <c r="O85" s="121"/>
    </row>
    <row r="86">
      <c r="O86" s="121"/>
    </row>
    <row r="87">
      <c r="O87" s="121"/>
    </row>
    <row r="88">
      <c r="O88" s="121"/>
    </row>
    <row r="89">
      <c r="O89" s="121"/>
    </row>
    <row r="90">
      <c r="O90" s="121"/>
    </row>
    <row r="91">
      <c r="O91" s="121"/>
    </row>
    <row r="92">
      <c r="O92" s="121"/>
    </row>
    <row r="93">
      <c r="O93" s="121"/>
    </row>
    <row r="94">
      <c r="O94" s="121"/>
    </row>
    <row r="95">
      <c r="O95" s="121"/>
    </row>
    <row r="96">
      <c r="O96" s="121"/>
    </row>
    <row r="97">
      <c r="O97" s="121"/>
    </row>
    <row r="98">
      <c r="O98" s="121"/>
    </row>
    <row r="99">
      <c r="O99" s="121"/>
    </row>
    <row r="100">
      <c r="O100" s="121"/>
    </row>
    <row r="101">
      <c r="O101" s="121"/>
    </row>
    <row r="102">
      <c r="O102" s="121"/>
    </row>
    <row r="103">
      <c r="O103" s="121"/>
    </row>
    <row r="104">
      <c r="O104" s="121"/>
    </row>
    <row r="105">
      <c r="O105" s="121"/>
    </row>
    <row r="106">
      <c r="O106" s="121"/>
    </row>
    <row r="107">
      <c r="O107" s="121"/>
    </row>
    <row r="108">
      <c r="O108" s="121"/>
    </row>
    <row r="109">
      <c r="O109" s="121"/>
    </row>
    <row r="110">
      <c r="O110" s="121"/>
    </row>
    <row r="111">
      <c r="O111" s="121"/>
    </row>
    <row r="112">
      <c r="O112" s="121"/>
    </row>
    <row r="113">
      <c r="O113" s="121"/>
    </row>
    <row r="114">
      <c r="O114" s="121"/>
    </row>
    <row r="115">
      <c r="O115" s="121"/>
    </row>
    <row r="116">
      <c r="O116" s="121"/>
    </row>
    <row r="117">
      <c r="O117" s="121"/>
    </row>
    <row r="118">
      <c r="O118" s="121"/>
    </row>
    <row r="119">
      <c r="O119" s="121"/>
    </row>
    <row r="120">
      <c r="O120" s="121"/>
    </row>
    <row r="121">
      <c r="O121" s="121"/>
    </row>
    <row r="122">
      <c r="O122" s="121"/>
    </row>
    <row r="123">
      <c r="O123" s="121"/>
    </row>
    <row r="124">
      <c r="O124" s="121"/>
    </row>
    <row r="125">
      <c r="O125" s="121"/>
    </row>
    <row r="126">
      <c r="O126" s="121"/>
    </row>
    <row r="127">
      <c r="O127" s="121"/>
    </row>
    <row r="128">
      <c r="O128" s="121"/>
    </row>
    <row r="129">
      <c r="O129" s="121"/>
    </row>
    <row r="130">
      <c r="O130" s="121"/>
    </row>
    <row r="131">
      <c r="O131" s="121"/>
    </row>
    <row r="132">
      <c r="O132" s="121"/>
    </row>
    <row r="133">
      <c r="O133" s="121"/>
    </row>
    <row r="134">
      <c r="O134" s="121"/>
    </row>
    <row r="135">
      <c r="O135" s="121"/>
    </row>
    <row r="136">
      <c r="O136" s="121"/>
    </row>
    <row r="137">
      <c r="O137" s="121"/>
    </row>
    <row r="138">
      <c r="O138" s="121"/>
    </row>
    <row r="139">
      <c r="O139" s="121"/>
    </row>
    <row r="140">
      <c r="O140" s="121"/>
    </row>
    <row r="141">
      <c r="O141" s="121"/>
    </row>
    <row r="142">
      <c r="O142" s="121"/>
    </row>
    <row r="143">
      <c r="O143" s="121"/>
    </row>
    <row r="144">
      <c r="O144" s="121"/>
    </row>
    <row r="145">
      <c r="O145" s="121"/>
    </row>
    <row r="146">
      <c r="O146" s="121"/>
    </row>
    <row r="147">
      <c r="O147" s="121"/>
    </row>
    <row r="148">
      <c r="O148" s="121"/>
    </row>
    <row r="149">
      <c r="O149" s="121"/>
    </row>
    <row r="150">
      <c r="O150" s="121"/>
    </row>
    <row r="151">
      <c r="O151" s="121"/>
    </row>
    <row r="152">
      <c r="O152" s="121"/>
    </row>
    <row r="153">
      <c r="O153" s="121"/>
    </row>
    <row r="154">
      <c r="O154" s="121"/>
    </row>
    <row r="155">
      <c r="O155" s="121"/>
    </row>
    <row r="156">
      <c r="O156" s="121"/>
    </row>
    <row r="157">
      <c r="O157" s="121"/>
    </row>
    <row r="158">
      <c r="O158" s="121"/>
    </row>
    <row r="159">
      <c r="O159" s="121"/>
    </row>
    <row r="160">
      <c r="O160" s="121"/>
    </row>
    <row r="161">
      <c r="O161" s="121"/>
    </row>
    <row r="162">
      <c r="O162" s="121"/>
    </row>
    <row r="163">
      <c r="O163" s="121"/>
    </row>
    <row r="164">
      <c r="O164" s="121"/>
    </row>
    <row r="165">
      <c r="O165" s="121"/>
    </row>
    <row r="166">
      <c r="O166" s="121"/>
    </row>
    <row r="167">
      <c r="O167" s="121"/>
    </row>
    <row r="168">
      <c r="O168" s="121"/>
    </row>
    <row r="169">
      <c r="O169" s="121"/>
    </row>
    <row r="170">
      <c r="O170" s="121"/>
    </row>
    <row r="171">
      <c r="O171" s="121"/>
    </row>
    <row r="172">
      <c r="O172" s="121"/>
    </row>
    <row r="173">
      <c r="O173" s="121"/>
    </row>
    <row r="174">
      <c r="O174" s="121"/>
    </row>
    <row r="175">
      <c r="O175" s="121"/>
    </row>
    <row r="176">
      <c r="O176" s="121"/>
    </row>
    <row r="177">
      <c r="O177" s="121"/>
    </row>
    <row r="178">
      <c r="O178" s="121"/>
    </row>
    <row r="179">
      <c r="O179" s="121"/>
    </row>
    <row r="180">
      <c r="O180" s="121"/>
    </row>
    <row r="181">
      <c r="O181" s="121"/>
    </row>
    <row r="182">
      <c r="O182" s="121"/>
    </row>
    <row r="183">
      <c r="O183" s="121"/>
    </row>
    <row r="184">
      <c r="O184" s="121"/>
    </row>
    <row r="185">
      <c r="O185" s="121"/>
    </row>
    <row r="186">
      <c r="O186" s="121"/>
    </row>
    <row r="187">
      <c r="O187" s="121"/>
    </row>
    <row r="188">
      <c r="O188" s="121"/>
    </row>
    <row r="189">
      <c r="O189" s="121"/>
    </row>
    <row r="190">
      <c r="O190" s="121"/>
    </row>
    <row r="191">
      <c r="O191" s="121"/>
    </row>
    <row r="192">
      <c r="O192" s="121"/>
    </row>
    <row r="193">
      <c r="O193" s="121"/>
    </row>
    <row r="194">
      <c r="O194" s="121"/>
    </row>
    <row r="195">
      <c r="O195" s="121"/>
    </row>
    <row r="196">
      <c r="O196" s="121"/>
    </row>
    <row r="197">
      <c r="O197" s="121"/>
    </row>
    <row r="198">
      <c r="O198" s="121"/>
    </row>
    <row r="199">
      <c r="O199" s="121"/>
    </row>
    <row r="200">
      <c r="O200" s="121"/>
    </row>
    <row r="201">
      <c r="O201" s="121"/>
    </row>
    <row r="202">
      <c r="O202" s="121"/>
    </row>
    <row r="203">
      <c r="O203" s="121"/>
    </row>
    <row r="204">
      <c r="O204" s="121"/>
    </row>
    <row r="205">
      <c r="O205" s="121"/>
    </row>
    <row r="206">
      <c r="O206" s="121"/>
    </row>
    <row r="207">
      <c r="O207" s="121"/>
    </row>
    <row r="208">
      <c r="O208" s="121"/>
    </row>
    <row r="209">
      <c r="O209" s="121"/>
    </row>
    <row r="210">
      <c r="O210" s="121"/>
    </row>
    <row r="211">
      <c r="O211" s="121"/>
    </row>
    <row r="212">
      <c r="O212" s="121"/>
    </row>
    <row r="213">
      <c r="O213" s="121"/>
    </row>
    <row r="214">
      <c r="O214" s="121"/>
    </row>
    <row r="215">
      <c r="O215" s="121"/>
    </row>
    <row r="216">
      <c r="O216" s="121"/>
    </row>
    <row r="217">
      <c r="O217" s="121"/>
    </row>
    <row r="218">
      <c r="O218" s="121"/>
    </row>
    <row r="219">
      <c r="O219" s="121"/>
    </row>
    <row r="220">
      <c r="O220" s="121"/>
    </row>
    <row r="221">
      <c r="O221" s="121"/>
    </row>
    <row r="222">
      <c r="O222" s="121"/>
    </row>
    <row r="223">
      <c r="O223" s="121"/>
    </row>
    <row r="224">
      <c r="O224" s="121"/>
    </row>
    <row r="225">
      <c r="O225" s="121"/>
    </row>
    <row r="226">
      <c r="O226" s="121"/>
    </row>
    <row r="227">
      <c r="O227" s="121"/>
    </row>
    <row r="228">
      <c r="O228" s="121"/>
    </row>
    <row r="229">
      <c r="O229" s="121"/>
    </row>
    <row r="230">
      <c r="O230" s="121"/>
    </row>
    <row r="231">
      <c r="O231" s="121"/>
    </row>
    <row r="232">
      <c r="O232" s="121"/>
    </row>
    <row r="233">
      <c r="O233" s="121"/>
    </row>
    <row r="234">
      <c r="O234" s="121"/>
    </row>
    <row r="235">
      <c r="O235" s="121"/>
    </row>
    <row r="236">
      <c r="O236" s="121"/>
    </row>
    <row r="237">
      <c r="O237" s="121"/>
    </row>
    <row r="238">
      <c r="O238" s="121"/>
    </row>
    <row r="239">
      <c r="O239" s="121"/>
    </row>
    <row r="240">
      <c r="O240" s="121"/>
    </row>
    <row r="241">
      <c r="O241" s="121"/>
    </row>
    <row r="242">
      <c r="O242" s="121"/>
    </row>
    <row r="243">
      <c r="O243" s="121"/>
    </row>
    <row r="244">
      <c r="O244" s="121"/>
    </row>
    <row r="245">
      <c r="O245" s="121"/>
    </row>
    <row r="246">
      <c r="O246" s="121"/>
    </row>
    <row r="247">
      <c r="O247" s="121"/>
    </row>
    <row r="248">
      <c r="O248" s="121"/>
    </row>
    <row r="249">
      <c r="O249" s="121"/>
    </row>
    <row r="250">
      <c r="O250" s="121"/>
    </row>
    <row r="251">
      <c r="O251" s="121"/>
    </row>
    <row r="252">
      <c r="O252" s="121"/>
    </row>
    <row r="253">
      <c r="O253" s="121"/>
    </row>
    <row r="254">
      <c r="O254" s="121"/>
    </row>
    <row r="255">
      <c r="O255" s="121"/>
    </row>
    <row r="256">
      <c r="O256" s="121"/>
    </row>
    <row r="257">
      <c r="O257" s="121"/>
    </row>
    <row r="258">
      <c r="O258" s="121"/>
    </row>
    <row r="259">
      <c r="O259" s="121"/>
    </row>
    <row r="260">
      <c r="O260" s="121"/>
    </row>
    <row r="261">
      <c r="O261" s="121"/>
    </row>
    <row r="262">
      <c r="O262" s="121"/>
    </row>
    <row r="263">
      <c r="O263" s="121"/>
    </row>
    <row r="264">
      <c r="O264" s="121"/>
    </row>
    <row r="265">
      <c r="O265" s="121"/>
    </row>
    <row r="266">
      <c r="O266" s="121"/>
    </row>
    <row r="267">
      <c r="O267" s="121"/>
    </row>
    <row r="268">
      <c r="O268" s="121"/>
    </row>
    <row r="269">
      <c r="O269" s="121"/>
    </row>
    <row r="270">
      <c r="O270" s="121"/>
    </row>
    <row r="271">
      <c r="O271" s="121"/>
    </row>
    <row r="272">
      <c r="O272" s="121"/>
    </row>
    <row r="273">
      <c r="O273" s="121"/>
    </row>
    <row r="274">
      <c r="O274" s="121"/>
    </row>
    <row r="275">
      <c r="O275" s="121"/>
    </row>
    <row r="276">
      <c r="O276" s="121"/>
    </row>
    <row r="277">
      <c r="O277" s="121"/>
    </row>
    <row r="278">
      <c r="O278" s="121"/>
    </row>
    <row r="279">
      <c r="O279" s="121"/>
    </row>
    <row r="280">
      <c r="O280" s="121"/>
    </row>
    <row r="281">
      <c r="O281" s="121"/>
    </row>
    <row r="282">
      <c r="O282" s="121"/>
    </row>
    <row r="283">
      <c r="O283" s="121"/>
    </row>
    <row r="284">
      <c r="O284" s="121"/>
    </row>
    <row r="285">
      <c r="O285" s="121"/>
    </row>
    <row r="286">
      <c r="O286" s="121"/>
    </row>
    <row r="287">
      <c r="O287" s="121"/>
    </row>
    <row r="288">
      <c r="O288" s="121"/>
    </row>
    <row r="289">
      <c r="O289" s="121"/>
    </row>
    <row r="290">
      <c r="O290" s="121"/>
    </row>
    <row r="291">
      <c r="O291" s="121"/>
    </row>
    <row r="292">
      <c r="O292" s="121"/>
    </row>
    <row r="293">
      <c r="O293" s="121"/>
    </row>
    <row r="294">
      <c r="O294" s="121"/>
    </row>
    <row r="295">
      <c r="O295" s="121"/>
    </row>
    <row r="296">
      <c r="O296" s="121"/>
    </row>
    <row r="297">
      <c r="O297" s="121"/>
    </row>
    <row r="298">
      <c r="O298" s="121"/>
    </row>
    <row r="299">
      <c r="O299" s="121"/>
    </row>
    <row r="300">
      <c r="O300" s="121"/>
    </row>
    <row r="301">
      <c r="O301" s="121"/>
    </row>
    <row r="302">
      <c r="O302" s="121"/>
    </row>
    <row r="303">
      <c r="O303" s="121"/>
    </row>
    <row r="304">
      <c r="O304" s="121"/>
    </row>
    <row r="305">
      <c r="O305" s="121"/>
    </row>
    <row r="306">
      <c r="O306" s="121"/>
    </row>
    <row r="307">
      <c r="O307" s="121"/>
    </row>
    <row r="308">
      <c r="O308" s="121"/>
    </row>
    <row r="309">
      <c r="O309" s="121"/>
    </row>
    <row r="310">
      <c r="O310" s="121"/>
    </row>
    <row r="311">
      <c r="O311" s="121"/>
    </row>
    <row r="312">
      <c r="O312" s="121"/>
    </row>
    <row r="313">
      <c r="O313" s="121"/>
    </row>
    <row r="314">
      <c r="O314" s="121"/>
    </row>
    <row r="315">
      <c r="O315" s="121"/>
    </row>
    <row r="316">
      <c r="O316" s="121"/>
    </row>
    <row r="317">
      <c r="O317" s="121"/>
    </row>
    <row r="318">
      <c r="O318" s="121"/>
    </row>
    <row r="319">
      <c r="O319" s="121"/>
    </row>
    <row r="320">
      <c r="O320" s="121"/>
    </row>
    <row r="321">
      <c r="O321" s="121"/>
    </row>
    <row r="322">
      <c r="O322" s="121"/>
    </row>
    <row r="323">
      <c r="O323" s="121"/>
    </row>
    <row r="324">
      <c r="O324" s="121"/>
    </row>
    <row r="325">
      <c r="O325" s="121"/>
    </row>
    <row r="326">
      <c r="O326" s="121"/>
    </row>
    <row r="327">
      <c r="O327" s="121"/>
    </row>
    <row r="328">
      <c r="O328" s="121"/>
    </row>
    <row r="329">
      <c r="O329" s="121"/>
    </row>
    <row r="330">
      <c r="O330" s="121"/>
    </row>
    <row r="331">
      <c r="O331" s="121"/>
    </row>
    <row r="332">
      <c r="O332" s="121"/>
    </row>
    <row r="333">
      <c r="O333" s="121"/>
    </row>
    <row r="334">
      <c r="O334" s="121"/>
    </row>
    <row r="335">
      <c r="O335" s="121"/>
    </row>
    <row r="336">
      <c r="O336" s="121"/>
    </row>
    <row r="337">
      <c r="O337" s="121"/>
    </row>
    <row r="338">
      <c r="O338" s="121"/>
    </row>
    <row r="339">
      <c r="O339" s="121"/>
    </row>
    <row r="340">
      <c r="O340" s="121"/>
    </row>
    <row r="341">
      <c r="O341" s="121"/>
    </row>
    <row r="342">
      <c r="O342" s="121"/>
    </row>
    <row r="343">
      <c r="O343" s="121"/>
    </row>
    <row r="344">
      <c r="O344" s="121"/>
    </row>
    <row r="345">
      <c r="O345" s="121"/>
    </row>
    <row r="346">
      <c r="O346" s="121"/>
    </row>
    <row r="347">
      <c r="O347" s="121"/>
    </row>
    <row r="348">
      <c r="O348" s="121"/>
    </row>
    <row r="349">
      <c r="O349" s="121"/>
    </row>
    <row r="350">
      <c r="O350" s="121"/>
    </row>
    <row r="351">
      <c r="O351" s="121"/>
    </row>
    <row r="352">
      <c r="O352" s="121"/>
    </row>
    <row r="353">
      <c r="O353" s="121"/>
    </row>
    <row r="354">
      <c r="O354" s="121"/>
    </row>
    <row r="355">
      <c r="O355" s="121"/>
    </row>
    <row r="356">
      <c r="O356" s="121"/>
    </row>
    <row r="357">
      <c r="O357" s="121"/>
    </row>
    <row r="358">
      <c r="O358" s="121"/>
    </row>
    <row r="359">
      <c r="O359" s="121"/>
    </row>
    <row r="360">
      <c r="O360" s="121"/>
    </row>
    <row r="361">
      <c r="O361" s="121"/>
    </row>
    <row r="362">
      <c r="O362" s="121"/>
    </row>
    <row r="363">
      <c r="O363" s="121"/>
    </row>
    <row r="364">
      <c r="O364" s="121"/>
    </row>
    <row r="365">
      <c r="O365" s="121"/>
    </row>
    <row r="366">
      <c r="O366" s="121"/>
    </row>
    <row r="367">
      <c r="O367" s="121"/>
    </row>
    <row r="368">
      <c r="O368" s="121"/>
    </row>
    <row r="369">
      <c r="O369" s="121"/>
    </row>
    <row r="370">
      <c r="O370" s="121"/>
    </row>
    <row r="371">
      <c r="O371" s="121"/>
    </row>
    <row r="372">
      <c r="O372" s="121"/>
    </row>
    <row r="373">
      <c r="O373" s="121"/>
    </row>
    <row r="374">
      <c r="O374" s="121"/>
    </row>
    <row r="375">
      <c r="O375" s="121"/>
    </row>
    <row r="376">
      <c r="O376" s="121"/>
    </row>
    <row r="377">
      <c r="O377" s="121"/>
    </row>
    <row r="378">
      <c r="O378" s="121"/>
    </row>
    <row r="379">
      <c r="O379" s="121"/>
    </row>
    <row r="380">
      <c r="O380" s="121"/>
    </row>
    <row r="381">
      <c r="O381" s="121"/>
    </row>
    <row r="382">
      <c r="O382" s="121"/>
    </row>
    <row r="383">
      <c r="O383" s="121"/>
    </row>
    <row r="384">
      <c r="O384" s="121"/>
    </row>
    <row r="385">
      <c r="O385" s="121"/>
    </row>
    <row r="386">
      <c r="O386" s="121"/>
    </row>
    <row r="387">
      <c r="O387" s="121"/>
    </row>
    <row r="388">
      <c r="O388" s="121"/>
    </row>
    <row r="389">
      <c r="O389" s="121"/>
    </row>
    <row r="390">
      <c r="O390" s="121"/>
    </row>
    <row r="391">
      <c r="O391" s="121"/>
    </row>
    <row r="392">
      <c r="O392" s="121"/>
    </row>
    <row r="393">
      <c r="O393" s="121"/>
    </row>
    <row r="394">
      <c r="O394" s="121"/>
    </row>
    <row r="395">
      <c r="O395" s="121"/>
    </row>
    <row r="396">
      <c r="O396" s="121"/>
    </row>
    <row r="397">
      <c r="O397" s="121"/>
    </row>
    <row r="398">
      <c r="O398" s="121"/>
    </row>
    <row r="399">
      <c r="O399" s="121"/>
    </row>
    <row r="400">
      <c r="O400" s="121"/>
    </row>
    <row r="401">
      <c r="O401" s="121"/>
    </row>
    <row r="402">
      <c r="O402" s="121"/>
    </row>
    <row r="403">
      <c r="O403" s="121"/>
    </row>
    <row r="404">
      <c r="O404" s="121"/>
    </row>
    <row r="405">
      <c r="O405" s="121"/>
    </row>
    <row r="406">
      <c r="O406" s="121"/>
    </row>
    <row r="407">
      <c r="O407" s="121"/>
    </row>
    <row r="408">
      <c r="O408" s="121"/>
    </row>
    <row r="409">
      <c r="O409" s="121"/>
    </row>
    <row r="410">
      <c r="O410" s="121"/>
    </row>
    <row r="411">
      <c r="O411" s="121"/>
    </row>
    <row r="412">
      <c r="O412" s="121"/>
    </row>
    <row r="413">
      <c r="O413" s="121"/>
    </row>
    <row r="414">
      <c r="O414" s="121"/>
    </row>
    <row r="415">
      <c r="O415" s="121"/>
    </row>
    <row r="416">
      <c r="O416" s="121"/>
    </row>
    <row r="417">
      <c r="O417" s="121"/>
    </row>
    <row r="418">
      <c r="O418" s="121"/>
    </row>
    <row r="419">
      <c r="O419" s="121"/>
    </row>
    <row r="420">
      <c r="O420" s="121"/>
    </row>
    <row r="421">
      <c r="O421" s="121"/>
    </row>
    <row r="422">
      <c r="O422" s="121"/>
    </row>
    <row r="423">
      <c r="O423" s="121"/>
    </row>
    <row r="424">
      <c r="O424" s="121"/>
    </row>
    <row r="425">
      <c r="O425" s="121"/>
    </row>
    <row r="426">
      <c r="O426" s="121"/>
    </row>
    <row r="427">
      <c r="O427" s="121"/>
    </row>
    <row r="428">
      <c r="O428" s="121"/>
    </row>
    <row r="429">
      <c r="O429" s="121"/>
    </row>
    <row r="430">
      <c r="O430" s="121"/>
    </row>
    <row r="431">
      <c r="O431" s="121"/>
    </row>
    <row r="432">
      <c r="O432" s="121"/>
    </row>
    <row r="433">
      <c r="O433" s="121"/>
    </row>
    <row r="434">
      <c r="O434" s="121"/>
    </row>
    <row r="435">
      <c r="O435" s="121"/>
    </row>
    <row r="436">
      <c r="O436" s="121"/>
    </row>
    <row r="437">
      <c r="O437" s="121"/>
    </row>
    <row r="438">
      <c r="O438" s="121"/>
    </row>
    <row r="439">
      <c r="O439" s="121"/>
    </row>
    <row r="440">
      <c r="O440" s="121"/>
    </row>
    <row r="441">
      <c r="O441" s="121"/>
    </row>
    <row r="442">
      <c r="O442" s="121"/>
    </row>
    <row r="443">
      <c r="O443" s="121"/>
    </row>
    <row r="444">
      <c r="O444" s="121"/>
    </row>
    <row r="445">
      <c r="O445" s="121"/>
    </row>
    <row r="446">
      <c r="O446" s="121"/>
    </row>
    <row r="447">
      <c r="O447" s="121"/>
    </row>
    <row r="448">
      <c r="O448" s="121"/>
    </row>
    <row r="449">
      <c r="O449" s="121"/>
    </row>
    <row r="450">
      <c r="O450" s="121"/>
    </row>
    <row r="451">
      <c r="O451" s="121"/>
    </row>
    <row r="452">
      <c r="O452" s="121"/>
    </row>
    <row r="453">
      <c r="O453" s="121"/>
    </row>
    <row r="454">
      <c r="O454" s="121"/>
    </row>
    <row r="455">
      <c r="O455" s="121"/>
    </row>
    <row r="456">
      <c r="O456" s="121"/>
    </row>
    <row r="457">
      <c r="O457" s="121"/>
    </row>
    <row r="458">
      <c r="O458" s="121"/>
    </row>
    <row r="459">
      <c r="O459" s="121"/>
    </row>
    <row r="460">
      <c r="O460" s="121"/>
    </row>
    <row r="461">
      <c r="O461" s="121"/>
    </row>
    <row r="462">
      <c r="O462" s="121"/>
    </row>
    <row r="463">
      <c r="O463" s="121"/>
    </row>
    <row r="464">
      <c r="O464" s="121"/>
    </row>
    <row r="465">
      <c r="O465" s="121"/>
    </row>
    <row r="466">
      <c r="O466" s="121"/>
    </row>
    <row r="467">
      <c r="O467" s="121"/>
    </row>
    <row r="468">
      <c r="O468" s="121"/>
    </row>
    <row r="469">
      <c r="O469" s="121"/>
    </row>
    <row r="470">
      <c r="O470" s="121"/>
    </row>
    <row r="471">
      <c r="O471" s="121"/>
    </row>
    <row r="472">
      <c r="O472" s="121"/>
    </row>
    <row r="473">
      <c r="O473" s="121"/>
    </row>
    <row r="474">
      <c r="O474" s="121"/>
    </row>
    <row r="475">
      <c r="O475" s="121"/>
    </row>
    <row r="476">
      <c r="O476" s="121"/>
    </row>
    <row r="477">
      <c r="O477" s="121"/>
    </row>
    <row r="478">
      <c r="O478" s="121"/>
    </row>
    <row r="479">
      <c r="O479" s="121"/>
    </row>
    <row r="480">
      <c r="O480" s="121"/>
    </row>
    <row r="481">
      <c r="O481" s="121"/>
    </row>
    <row r="482">
      <c r="O482" s="121"/>
    </row>
    <row r="483">
      <c r="O483" s="121"/>
    </row>
    <row r="484">
      <c r="O484" s="121"/>
    </row>
    <row r="485">
      <c r="O485" s="121"/>
    </row>
    <row r="486">
      <c r="O486" s="121"/>
    </row>
    <row r="487">
      <c r="O487" s="121"/>
    </row>
    <row r="488">
      <c r="O488" s="121"/>
    </row>
    <row r="489">
      <c r="O489" s="121"/>
    </row>
    <row r="490">
      <c r="O490" s="121"/>
    </row>
    <row r="491">
      <c r="O491" s="121"/>
    </row>
    <row r="492">
      <c r="O492" s="121"/>
    </row>
    <row r="493">
      <c r="O493" s="121"/>
    </row>
    <row r="494">
      <c r="O494" s="121"/>
    </row>
    <row r="495">
      <c r="O495" s="121"/>
    </row>
    <row r="496">
      <c r="O496" s="121"/>
    </row>
    <row r="497">
      <c r="O497" s="121"/>
    </row>
    <row r="498">
      <c r="O498" s="121"/>
    </row>
    <row r="499">
      <c r="O499" s="121"/>
    </row>
    <row r="500">
      <c r="O500" s="121"/>
    </row>
    <row r="501">
      <c r="O501" s="121"/>
    </row>
    <row r="502">
      <c r="O502" s="121"/>
    </row>
    <row r="503">
      <c r="O503" s="121"/>
    </row>
    <row r="504">
      <c r="O504" s="121"/>
    </row>
    <row r="505">
      <c r="O505" s="121"/>
    </row>
    <row r="506">
      <c r="O506" s="121"/>
    </row>
    <row r="507">
      <c r="O507" s="121"/>
    </row>
    <row r="508">
      <c r="O508" s="121"/>
    </row>
    <row r="509">
      <c r="O509" s="121"/>
    </row>
    <row r="510">
      <c r="O510" s="121"/>
    </row>
    <row r="511">
      <c r="O511" s="121"/>
    </row>
    <row r="512">
      <c r="O512" s="121"/>
    </row>
    <row r="513">
      <c r="O513" s="121"/>
    </row>
    <row r="514">
      <c r="O514" s="121"/>
    </row>
    <row r="515">
      <c r="O515" s="121"/>
    </row>
    <row r="516">
      <c r="O516" s="121"/>
    </row>
    <row r="517">
      <c r="O517" s="121"/>
    </row>
    <row r="518">
      <c r="O518" s="121"/>
    </row>
    <row r="519">
      <c r="O519" s="121"/>
    </row>
    <row r="520">
      <c r="O520" s="121"/>
    </row>
    <row r="521">
      <c r="O521" s="121"/>
    </row>
    <row r="522">
      <c r="O522" s="121"/>
    </row>
    <row r="523">
      <c r="O523" s="121"/>
    </row>
    <row r="524">
      <c r="O524" s="121"/>
    </row>
    <row r="525">
      <c r="O525" s="121"/>
    </row>
    <row r="526">
      <c r="O526" s="121"/>
    </row>
    <row r="527">
      <c r="O527" s="121"/>
    </row>
    <row r="528">
      <c r="O528" s="121"/>
    </row>
    <row r="529">
      <c r="O529" s="121"/>
    </row>
    <row r="530">
      <c r="O530" s="121"/>
    </row>
    <row r="531">
      <c r="O531" s="121"/>
    </row>
    <row r="532">
      <c r="O532" s="121"/>
    </row>
    <row r="533">
      <c r="O533" s="121"/>
    </row>
    <row r="534">
      <c r="O534" s="121"/>
    </row>
    <row r="535">
      <c r="O535" s="121"/>
    </row>
    <row r="536">
      <c r="O536" s="121"/>
    </row>
    <row r="537">
      <c r="O537" s="121"/>
    </row>
    <row r="538">
      <c r="O538" s="121"/>
    </row>
    <row r="539">
      <c r="O539" s="121"/>
    </row>
    <row r="540">
      <c r="O540" s="121"/>
    </row>
    <row r="541">
      <c r="O541" s="121"/>
    </row>
    <row r="542">
      <c r="O542" s="121"/>
    </row>
    <row r="543">
      <c r="O543" s="121"/>
    </row>
    <row r="544">
      <c r="O544" s="121"/>
    </row>
    <row r="545">
      <c r="O545" s="121"/>
    </row>
    <row r="546">
      <c r="O546" s="121"/>
    </row>
    <row r="547">
      <c r="O547" s="121"/>
    </row>
    <row r="548">
      <c r="O548" s="121"/>
    </row>
    <row r="549">
      <c r="O549" s="121"/>
    </row>
    <row r="550">
      <c r="O550" s="121"/>
    </row>
    <row r="551">
      <c r="O551" s="121"/>
    </row>
    <row r="552">
      <c r="O552" s="121"/>
    </row>
    <row r="553">
      <c r="O553" s="121"/>
    </row>
    <row r="554">
      <c r="O554" s="121"/>
    </row>
    <row r="555">
      <c r="O555" s="121"/>
    </row>
    <row r="556">
      <c r="O556" s="121"/>
    </row>
    <row r="557">
      <c r="O557" s="121"/>
    </row>
    <row r="558">
      <c r="O558" s="121"/>
    </row>
    <row r="559">
      <c r="O559" s="121"/>
    </row>
    <row r="560">
      <c r="O560" s="121"/>
    </row>
    <row r="561">
      <c r="O561" s="121"/>
    </row>
    <row r="562">
      <c r="O562" s="121"/>
    </row>
    <row r="563">
      <c r="O563" s="121"/>
    </row>
    <row r="564">
      <c r="O564" s="121"/>
    </row>
    <row r="565">
      <c r="O565" s="121"/>
    </row>
    <row r="566">
      <c r="O566" s="121"/>
    </row>
    <row r="567">
      <c r="O567" s="121"/>
    </row>
    <row r="568">
      <c r="O568" s="121"/>
    </row>
    <row r="569">
      <c r="O569" s="121"/>
    </row>
    <row r="570">
      <c r="O570" s="121"/>
    </row>
    <row r="571">
      <c r="O571" s="121"/>
    </row>
    <row r="572">
      <c r="O572" s="121"/>
    </row>
    <row r="573">
      <c r="O573" s="121"/>
    </row>
    <row r="574">
      <c r="O574" s="121"/>
    </row>
    <row r="575">
      <c r="O575" s="121"/>
    </row>
    <row r="576">
      <c r="O576" s="121"/>
    </row>
    <row r="577">
      <c r="O577" s="121"/>
    </row>
    <row r="578">
      <c r="O578" s="121"/>
    </row>
    <row r="579">
      <c r="O579" s="121"/>
    </row>
    <row r="580">
      <c r="O580" s="121"/>
    </row>
    <row r="581">
      <c r="O581" s="121"/>
    </row>
    <row r="582">
      <c r="O582" s="121"/>
    </row>
    <row r="583">
      <c r="O583" s="121"/>
    </row>
    <row r="584">
      <c r="O584" s="121"/>
    </row>
    <row r="585">
      <c r="O585" s="121"/>
    </row>
    <row r="586">
      <c r="O586" s="121"/>
    </row>
    <row r="587">
      <c r="O587" s="121"/>
    </row>
    <row r="588">
      <c r="O588" s="121"/>
    </row>
    <row r="589">
      <c r="O589" s="121"/>
    </row>
    <row r="590">
      <c r="O590" s="121"/>
    </row>
    <row r="591">
      <c r="O591" s="121"/>
    </row>
    <row r="592">
      <c r="O592" s="121"/>
    </row>
    <row r="593">
      <c r="O593" s="121"/>
    </row>
    <row r="594">
      <c r="O594" s="121"/>
    </row>
    <row r="595">
      <c r="O595" s="121"/>
    </row>
    <row r="596">
      <c r="O596" s="121"/>
    </row>
    <row r="597">
      <c r="O597" s="121"/>
    </row>
    <row r="598">
      <c r="O598" s="121"/>
    </row>
    <row r="599">
      <c r="O599" s="121"/>
    </row>
    <row r="600">
      <c r="O600" s="121"/>
    </row>
    <row r="601">
      <c r="O601" s="121"/>
    </row>
    <row r="602">
      <c r="O602" s="121"/>
    </row>
    <row r="603">
      <c r="O603" s="121"/>
    </row>
    <row r="604">
      <c r="O604" s="121"/>
    </row>
    <row r="605">
      <c r="O605" s="121"/>
    </row>
    <row r="606">
      <c r="O606" s="121"/>
    </row>
    <row r="607">
      <c r="O607" s="121"/>
    </row>
    <row r="608">
      <c r="O608" s="121"/>
    </row>
    <row r="609">
      <c r="O609" s="121"/>
    </row>
    <row r="610">
      <c r="O610" s="121"/>
    </row>
    <row r="611">
      <c r="O611" s="121"/>
    </row>
    <row r="612">
      <c r="O612" s="121"/>
    </row>
    <row r="613">
      <c r="O613" s="121"/>
    </row>
    <row r="614">
      <c r="O614" s="121"/>
    </row>
    <row r="615">
      <c r="O615" s="121"/>
    </row>
    <row r="616">
      <c r="O616" s="121"/>
    </row>
    <row r="617">
      <c r="O617" s="121"/>
    </row>
    <row r="618">
      <c r="O618" s="121"/>
    </row>
    <row r="619">
      <c r="O619" s="121"/>
    </row>
    <row r="620">
      <c r="O620" s="121"/>
    </row>
    <row r="621">
      <c r="O621" s="121"/>
    </row>
    <row r="622">
      <c r="O622" s="121"/>
    </row>
    <row r="623">
      <c r="O623" s="121"/>
    </row>
    <row r="624">
      <c r="O624" s="121"/>
    </row>
    <row r="625">
      <c r="O625" s="121"/>
    </row>
    <row r="626">
      <c r="O626" s="121"/>
    </row>
    <row r="627">
      <c r="O627" s="121"/>
    </row>
    <row r="628">
      <c r="O628" s="121"/>
    </row>
    <row r="629">
      <c r="O629" s="121"/>
    </row>
    <row r="630">
      <c r="O630" s="121"/>
    </row>
    <row r="631">
      <c r="O631" s="121"/>
    </row>
    <row r="632">
      <c r="O632" s="121"/>
    </row>
    <row r="633">
      <c r="O633" s="121"/>
    </row>
    <row r="634">
      <c r="O634" s="121"/>
    </row>
    <row r="635">
      <c r="O635" s="121"/>
    </row>
    <row r="636">
      <c r="O636" s="121"/>
    </row>
    <row r="637">
      <c r="O637" s="121"/>
    </row>
    <row r="638">
      <c r="O638" s="121"/>
    </row>
    <row r="639">
      <c r="O639" s="121"/>
    </row>
    <row r="640">
      <c r="O640" s="121"/>
    </row>
    <row r="641">
      <c r="O641" s="121"/>
    </row>
    <row r="642">
      <c r="O642" s="121"/>
    </row>
    <row r="643">
      <c r="O643" s="121"/>
    </row>
    <row r="644">
      <c r="O644" s="121"/>
    </row>
    <row r="645">
      <c r="O645" s="121"/>
    </row>
    <row r="646">
      <c r="O646" s="121"/>
    </row>
    <row r="647">
      <c r="O647" s="121"/>
    </row>
    <row r="648">
      <c r="O648" s="121"/>
    </row>
    <row r="649">
      <c r="O649" s="121"/>
    </row>
    <row r="650">
      <c r="O650" s="121"/>
    </row>
    <row r="651">
      <c r="O651" s="121"/>
    </row>
    <row r="652">
      <c r="O652" s="121"/>
    </row>
    <row r="653">
      <c r="O653" s="121"/>
    </row>
    <row r="654">
      <c r="O654" s="121"/>
    </row>
    <row r="655">
      <c r="O655" s="121"/>
    </row>
    <row r="656">
      <c r="O656" s="121"/>
    </row>
    <row r="657">
      <c r="O657" s="121"/>
    </row>
    <row r="658">
      <c r="O658" s="121"/>
    </row>
    <row r="659">
      <c r="O659" s="121"/>
    </row>
    <row r="660">
      <c r="O660" s="121"/>
    </row>
    <row r="661">
      <c r="O661" s="121"/>
    </row>
    <row r="662">
      <c r="O662" s="121"/>
    </row>
    <row r="663">
      <c r="O663" s="121"/>
    </row>
    <row r="664">
      <c r="O664" s="121"/>
    </row>
    <row r="665">
      <c r="O665" s="121"/>
    </row>
    <row r="666">
      <c r="O666" s="121"/>
    </row>
    <row r="667">
      <c r="O667" s="121"/>
    </row>
    <row r="668">
      <c r="O668" s="121"/>
    </row>
    <row r="669">
      <c r="O669" s="121"/>
    </row>
    <row r="670">
      <c r="O670" s="121"/>
    </row>
    <row r="671">
      <c r="O671" s="121"/>
    </row>
    <row r="672">
      <c r="O672" s="121"/>
    </row>
    <row r="673">
      <c r="O673" s="121"/>
    </row>
    <row r="674">
      <c r="O674" s="121"/>
    </row>
    <row r="675">
      <c r="O675" s="121"/>
    </row>
    <row r="676">
      <c r="O676" s="121"/>
    </row>
    <row r="677">
      <c r="O677" s="121"/>
    </row>
    <row r="678">
      <c r="O678" s="121"/>
    </row>
    <row r="679">
      <c r="O679" s="121"/>
    </row>
    <row r="680">
      <c r="O680" s="121"/>
    </row>
    <row r="681">
      <c r="O681" s="121"/>
    </row>
    <row r="682">
      <c r="O682" s="121"/>
    </row>
    <row r="683">
      <c r="O683" s="121"/>
    </row>
    <row r="684">
      <c r="O684" s="121"/>
    </row>
    <row r="685">
      <c r="O685" s="121"/>
    </row>
    <row r="686">
      <c r="O686" s="121"/>
    </row>
    <row r="687">
      <c r="O687" s="121"/>
    </row>
    <row r="688">
      <c r="O688" s="121"/>
    </row>
    <row r="689">
      <c r="O689" s="121"/>
    </row>
    <row r="690">
      <c r="O690" s="121"/>
    </row>
    <row r="691">
      <c r="O691" s="121"/>
    </row>
    <row r="692">
      <c r="O692" s="121"/>
    </row>
    <row r="693">
      <c r="O693" s="121"/>
    </row>
    <row r="694">
      <c r="O694" s="121"/>
    </row>
    <row r="695">
      <c r="O695" s="121"/>
    </row>
    <row r="696">
      <c r="O696" s="121"/>
    </row>
    <row r="697">
      <c r="O697" s="121"/>
    </row>
    <row r="698">
      <c r="O698" s="121"/>
    </row>
    <row r="699">
      <c r="O699" s="121"/>
    </row>
    <row r="700">
      <c r="O700" s="121"/>
    </row>
    <row r="701">
      <c r="O701" s="121"/>
    </row>
    <row r="702">
      <c r="O702" s="121"/>
    </row>
    <row r="703">
      <c r="O703" s="121"/>
    </row>
    <row r="704">
      <c r="O704" s="121"/>
    </row>
    <row r="705">
      <c r="O705" s="121"/>
    </row>
    <row r="706">
      <c r="O706" s="121"/>
    </row>
    <row r="707">
      <c r="O707" s="121"/>
    </row>
    <row r="708">
      <c r="O708" s="121"/>
    </row>
    <row r="709">
      <c r="O709" s="121"/>
    </row>
    <row r="710">
      <c r="O710" s="121"/>
    </row>
    <row r="711">
      <c r="O711" s="121"/>
    </row>
    <row r="712">
      <c r="O712" s="121"/>
    </row>
    <row r="713">
      <c r="O713" s="121"/>
    </row>
    <row r="714">
      <c r="O714" s="121"/>
    </row>
    <row r="715">
      <c r="O715" s="121"/>
    </row>
    <row r="716">
      <c r="O716" s="121"/>
    </row>
    <row r="717">
      <c r="O717" s="121"/>
    </row>
    <row r="718">
      <c r="O718" s="121"/>
    </row>
    <row r="719">
      <c r="O719" s="121"/>
    </row>
    <row r="720">
      <c r="O720" s="121"/>
    </row>
    <row r="721">
      <c r="O721" s="121"/>
    </row>
    <row r="722">
      <c r="O722" s="121"/>
    </row>
    <row r="723">
      <c r="O723" s="121"/>
    </row>
    <row r="724">
      <c r="O724" s="121"/>
    </row>
    <row r="725">
      <c r="O725" s="121"/>
    </row>
    <row r="726">
      <c r="O726" s="121"/>
    </row>
    <row r="727">
      <c r="O727" s="121"/>
    </row>
    <row r="728">
      <c r="O728" s="121"/>
    </row>
    <row r="729">
      <c r="O729" s="121"/>
    </row>
    <row r="730">
      <c r="O730" s="121"/>
    </row>
    <row r="731">
      <c r="O731" s="121"/>
    </row>
    <row r="732">
      <c r="O732" s="121"/>
    </row>
    <row r="733">
      <c r="O733" s="121"/>
    </row>
    <row r="734">
      <c r="O734" s="121"/>
    </row>
    <row r="735">
      <c r="O735" s="121"/>
    </row>
    <row r="736">
      <c r="O736" s="121"/>
    </row>
    <row r="737">
      <c r="O737" s="121"/>
    </row>
    <row r="738">
      <c r="O738" s="121"/>
    </row>
    <row r="739">
      <c r="O739" s="121"/>
    </row>
    <row r="740">
      <c r="O740" s="121"/>
    </row>
    <row r="741">
      <c r="O741" s="121"/>
    </row>
    <row r="742">
      <c r="O742" s="121"/>
    </row>
    <row r="743">
      <c r="O743" s="121"/>
    </row>
    <row r="744">
      <c r="O744" s="121"/>
    </row>
    <row r="745">
      <c r="O745" s="121"/>
    </row>
    <row r="746">
      <c r="O746" s="121"/>
    </row>
    <row r="747">
      <c r="O747" s="121"/>
    </row>
    <row r="748">
      <c r="O748" s="121"/>
    </row>
    <row r="749">
      <c r="O749" s="121"/>
    </row>
    <row r="750">
      <c r="O750" s="121"/>
    </row>
    <row r="751">
      <c r="O751" s="121"/>
    </row>
    <row r="752">
      <c r="O752" s="121"/>
    </row>
    <row r="753">
      <c r="O753" s="121"/>
    </row>
    <row r="754">
      <c r="O754" s="121"/>
    </row>
    <row r="755">
      <c r="O755" s="121"/>
    </row>
    <row r="756">
      <c r="O756" s="121"/>
    </row>
    <row r="757">
      <c r="O757" s="121"/>
    </row>
    <row r="758">
      <c r="O758" s="121"/>
    </row>
    <row r="759">
      <c r="O759" s="121"/>
    </row>
    <row r="760">
      <c r="O760" s="121"/>
    </row>
    <row r="761">
      <c r="O761" s="121"/>
    </row>
    <row r="762">
      <c r="O762" s="121"/>
    </row>
    <row r="763">
      <c r="O763" s="121"/>
    </row>
    <row r="764">
      <c r="O764" s="121"/>
    </row>
    <row r="765">
      <c r="O765" s="121"/>
    </row>
    <row r="766">
      <c r="O766" s="121"/>
    </row>
    <row r="767">
      <c r="O767" s="121"/>
    </row>
    <row r="768">
      <c r="O768" s="121"/>
    </row>
    <row r="769">
      <c r="O769" s="121"/>
    </row>
    <row r="770">
      <c r="O770" s="121"/>
    </row>
    <row r="771">
      <c r="O771" s="121"/>
    </row>
    <row r="772">
      <c r="O772" s="121"/>
    </row>
    <row r="773">
      <c r="O773" s="121"/>
    </row>
    <row r="774">
      <c r="O774" s="121"/>
    </row>
    <row r="775">
      <c r="O775" s="121"/>
    </row>
    <row r="776">
      <c r="O776" s="121"/>
    </row>
    <row r="777">
      <c r="O777" s="121"/>
    </row>
    <row r="778">
      <c r="O778" s="121"/>
    </row>
    <row r="779">
      <c r="O779" s="121"/>
    </row>
    <row r="780">
      <c r="O780" s="121"/>
    </row>
    <row r="781">
      <c r="O781" s="121"/>
    </row>
    <row r="782">
      <c r="O782" s="121"/>
    </row>
    <row r="783">
      <c r="O783" s="121"/>
    </row>
    <row r="784">
      <c r="O784" s="121"/>
    </row>
    <row r="785">
      <c r="O785" s="121"/>
    </row>
    <row r="786">
      <c r="O786" s="121"/>
    </row>
    <row r="787">
      <c r="O787" s="121"/>
    </row>
    <row r="788">
      <c r="O788" s="121"/>
    </row>
    <row r="789">
      <c r="O789" s="121"/>
    </row>
    <row r="790">
      <c r="O790" s="121"/>
    </row>
    <row r="791">
      <c r="O791" s="121"/>
    </row>
    <row r="792">
      <c r="O792" s="121"/>
    </row>
    <row r="793">
      <c r="O793" s="121"/>
    </row>
    <row r="794">
      <c r="O794" s="121"/>
    </row>
    <row r="795">
      <c r="O795" s="121"/>
    </row>
    <row r="796">
      <c r="O796" s="121"/>
    </row>
    <row r="797">
      <c r="O797" s="121"/>
    </row>
    <row r="798">
      <c r="O798" s="121"/>
    </row>
    <row r="799">
      <c r="O799" s="121"/>
    </row>
    <row r="800">
      <c r="O800" s="121"/>
    </row>
    <row r="801">
      <c r="O801" s="121"/>
    </row>
    <row r="802">
      <c r="O802" s="121"/>
    </row>
    <row r="803">
      <c r="O803" s="121"/>
    </row>
    <row r="804">
      <c r="O804" s="121"/>
    </row>
    <row r="805">
      <c r="O805" s="121"/>
    </row>
    <row r="806">
      <c r="O806" s="121"/>
    </row>
    <row r="807">
      <c r="O807" s="121"/>
    </row>
    <row r="808">
      <c r="O808" s="121"/>
    </row>
    <row r="809">
      <c r="O809" s="121"/>
    </row>
    <row r="810">
      <c r="O810" s="121"/>
    </row>
    <row r="811">
      <c r="O811" s="121"/>
    </row>
    <row r="812">
      <c r="O812" s="121"/>
    </row>
    <row r="813">
      <c r="O813" s="121"/>
    </row>
    <row r="814">
      <c r="O814" s="121"/>
    </row>
    <row r="815">
      <c r="O815" s="121"/>
    </row>
    <row r="816">
      <c r="O816" s="121"/>
    </row>
    <row r="817">
      <c r="O817" s="121"/>
    </row>
    <row r="818">
      <c r="O818" s="121"/>
    </row>
    <row r="819">
      <c r="O819" s="121"/>
    </row>
    <row r="820">
      <c r="O820" s="121"/>
    </row>
    <row r="821">
      <c r="O821" s="121"/>
    </row>
    <row r="822">
      <c r="O822" s="121"/>
    </row>
    <row r="823">
      <c r="O823" s="121"/>
    </row>
    <row r="824">
      <c r="O824" s="121"/>
    </row>
    <row r="825">
      <c r="O825" s="121"/>
    </row>
    <row r="826">
      <c r="O826" s="121"/>
    </row>
    <row r="827">
      <c r="O827" s="121"/>
    </row>
    <row r="828">
      <c r="O828" s="121"/>
    </row>
    <row r="829">
      <c r="O829" s="121"/>
    </row>
    <row r="830">
      <c r="O830" s="121"/>
    </row>
    <row r="831">
      <c r="O831" s="121"/>
    </row>
    <row r="832">
      <c r="O832" s="121"/>
    </row>
    <row r="833">
      <c r="O833" s="121"/>
    </row>
    <row r="834">
      <c r="O834" s="121"/>
    </row>
    <row r="835">
      <c r="O835" s="121"/>
    </row>
    <row r="836">
      <c r="O836" s="121"/>
    </row>
    <row r="837">
      <c r="O837" s="121"/>
    </row>
    <row r="838">
      <c r="O838" s="121"/>
    </row>
    <row r="839">
      <c r="O839" s="121"/>
    </row>
    <row r="840">
      <c r="O840" s="121"/>
    </row>
    <row r="841">
      <c r="O841" s="121"/>
    </row>
    <row r="842">
      <c r="O842" s="121"/>
    </row>
    <row r="843">
      <c r="O843" s="121"/>
    </row>
    <row r="844">
      <c r="O844" s="121"/>
    </row>
    <row r="845">
      <c r="O845" s="121"/>
    </row>
    <row r="846">
      <c r="O846" s="121"/>
    </row>
    <row r="847">
      <c r="O847" s="121"/>
    </row>
    <row r="848">
      <c r="O848" s="121"/>
    </row>
    <row r="849">
      <c r="O849" s="121"/>
    </row>
    <row r="850">
      <c r="O850" s="121"/>
    </row>
    <row r="851">
      <c r="O851" s="121"/>
    </row>
    <row r="852">
      <c r="O852" s="121"/>
    </row>
    <row r="853">
      <c r="O853" s="121"/>
    </row>
    <row r="854">
      <c r="O854" s="121"/>
    </row>
    <row r="855">
      <c r="O855" s="121"/>
    </row>
    <row r="856">
      <c r="O856" s="121"/>
    </row>
    <row r="857">
      <c r="O857" s="121"/>
    </row>
    <row r="858">
      <c r="O858" s="121"/>
    </row>
    <row r="859">
      <c r="O859" s="121"/>
    </row>
    <row r="860">
      <c r="O860" s="121"/>
    </row>
    <row r="861">
      <c r="O861" s="121"/>
    </row>
    <row r="862">
      <c r="O862" s="121"/>
    </row>
    <row r="863">
      <c r="O863" s="121"/>
    </row>
    <row r="864">
      <c r="O864" s="121"/>
    </row>
    <row r="865">
      <c r="O865" s="121"/>
    </row>
    <row r="866">
      <c r="O866" s="121"/>
    </row>
    <row r="867">
      <c r="O867" s="121"/>
    </row>
    <row r="868">
      <c r="O868" s="121"/>
    </row>
    <row r="869">
      <c r="O869" s="121"/>
    </row>
    <row r="870">
      <c r="O870" s="121"/>
    </row>
    <row r="871">
      <c r="O871" s="121"/>
    </row>
    <row r="872">
      <c r="O872" s="121"/>
    </row>
    <row r="873">
      <c r="O873" s="121"/>
    </row>
    <row r="874">
      <c r="O874" s="121"/>
    </row>
    <row r="875">
      <c r="O875" s="121"/>
    </row>
    <row r="876">
      <c r="O876" s="121"/>
    </row>
    <row r="877">
      <c r="O877" s="121"/>
    </row>
    <row r="878">
      <c r="O878" s="121"/>
    </row>
    <row r="879">
      <c r="O879" s="121"/>
    </row>
    <row r="880">
      <c r="O880" s="121"/>
    </row>
    <row r="881">
      <c r="O881" s="121"/>
    </row>
    <row r="882">
      <c r="O882" s="121"/>
    </row>
    <row r="883">
      <c r="O883" s="121"/>
    </row>
    <row r="884">
      <c r="O884" s="121"/>
    </row>
    <row r="885">
      <c r="O885" s="121"/>
    </row>
    <row r="886">
      <c r="O886" s="121"/>
    </row>
    <row r="887">
      <c r="O887" s="121"/>
    </row>
    <row r="888">
      <c r="O888" s="121"/>
    </row>
    <row r="889">
      <c r="O889" s="121"/>
    </row>
    <row r="890">
      <c r="O890" s="121"/>
    </row>
    <row r="891">
      <c r="O891" s="121"/>
    </row>
    <row r="892">
      <c r="O892" s="121"/>
    </row>
    <row r="893">
      <c r="O893" s="121"/>
    </row>
    <row r="894">
      <c r="O894" s="121"/>
    </row>
    <row r="895">
      <c r="O895" s="121"/>
    </row>
    <row r="896">
      <c r="O896" s="121"/>
    </row>
    <row r="897">
      <c r="O897" s="121"/>
    </row>
    <row r="898">
      <c r="O898" s="121"/>
    </row>
    <row r="899">
      <c r="O899" s="121"/>
    </row>
    <row r="900">
      <c r="O900" s="121"/>
    </row>
    <row r="901">
      <c r="O901" s="121"/>
    </row>
    <row r="902">
      <c r="O902" s="121"/>
    </row>
    <row r="903">
      <c r="O903" s="121"/>
    </row>
    <row r="904">
      <c r="O904" s="121"/>
    </row>
    <row r="905">
      <c r="O905" s="121"/>
    </row>
    <row r="906">
      <c r="O906" s="121"/>
    </row>
    <row r="907">
      <c r="O907" s="121"/>
    </row>
    <row r="908">
      <c r="O908" s="121"/>
    </row>
    <row r="909">
      <c r="O909" s="121"/>
    </row>
    <row r="910">
      <c r="O910" s="121"/>
    </row>
    <row r="911">
      <c r="O911" s="121"/>
    </row>
    <row r="912">
      <c r="O912" s="121"/>
    </row>
    <row r="913">
      <c r="O913" s="121"/>
    </row>
    <row r="914">
      <c r="O914" s="121"/>
    </row>
    <row r="915">
      <c r="O915" s="121"/>
    </row>
    <row r="916">
      <c r="O916" s="121"/>
    </row>
    <row r="917">
      <c r="O917" s="121"/>
    </row>
    <row r="918">
      <c r="O918" s="121"/>
    </row>
    <row r="919">
      <c r="O919" s="121"/>
    </row>
    <row r="920">
      <c r="O920" s="121"/>
    </row>
    <row r="921">
      <c r="O921" s="121"/>
    </row>
    <row r="922">
      <c r="O922" s="121"/>
    </row>
    <row r="923">
      <c r="O923" s="121"/>
    </row>
    <row r="924">
      <c r="O924" s="121"/>
    </row>
    <row r="925">
      <c r="O925" s="121"/>
    </row>
    <row r="926">
      <c r="O926" s="121"/>
    </row>
    <row r="927">
      <c r="O927" s="121"/>
    </row>
    <row r="928">
      <c r="O928" s="121"/>
    </row>
    <row r="929">
      <c r="O929" s="121"/>
    </row>
    <row r="930">
      <c r="O930" s="121"/>
    </row>
    <row r="931">
      <c r="O931" s="121"/>
    </row>
    <row r="932">
      <c r="O932" s="121"/>
    </row>
    <row r="933">
      <c r="O933" s="121"/>
    </row>
    <row r="934">
      <c r="O934" s="121"/>
    </row>
    <row r="935">
      <c r="O935" s="121"/>
    </row>
    <row r="936">
      <c r="O936" s="121"/>
    </row>
    <row r="937">
      <c r="O937" s="121"/>
    </row>
    <row r="938">
      <c r="O938" s="121"/>
    </row>
    <row r="939">
      <c r="O939" s="121"/>
    </row>
    <row r="940">
      <c r="O940" s="121"/>
    </row>
    <row r="941">
      <c r="O941" s="121"/>
    </row>
    <row r="942">
      <c r="O942" s="121"/>
    </row>
    <row r="943">
      <c r="O943" s="121"/>
    </row>
    <row r="944">
      <c r="O944" s="121"/>
    </row>
    <row r="945">
      <c r="O945" s="121"/>
    </row>
    <row r="946">
      <c r="O946" s="121"/>
    </row>
    <row r="947">
      <c r="O947" s="121"/>
    </row>
    <row r="948">
      <c r="O948" s="121"/>
    </row>
    <row r="949">
      <c r="O949" s="121"/>
    </row>
    <row r="950">
      <c r="O950" s="121"/>
    </row>
    <row r="951">
      <c r="O951" s="121"/>
    </row>
    <row r="952">
      <c r="O952" s="121"/>
    </row>
    <row r="953">
      <c r="O953" s="121"/>
    </row>
    <row r="954">
      <c r="O954" s="121"/>
    </row>
    <row r="955">
      <c r="O955" s="121"/>
    </row>
    <row r="956">
      <c r="O956" s="121"/>
    </row>
    <row r="957">
      <c r="O957" s="121"/>
    </row>
    <row r="958">
      <c r="O958" s="121"/>
    </row>
    <row r="959">
      <c r="O959" s="121"/>
    </row>
    <row r="960">
      <c r="O960" s="121"/>
    </row>
    <row r="961">
      <c r="O961" s="121"/>
    </row>
    <row r="962">
      <c r="O962" s="121"/>
    </row>
    <row r="963">
      <c r="O963" s="121"/>
    </row>
    <row r="964">
      <c r="O964" s="121"/>
    </row>
    <row r="965">
      <c r="O965" s="121"/>
    </row>
    <row r="966">
      <c r="O966" s="121"/>
    </row>
    <row r="967">
      <c r="O967" s="121"/>
    </row>
    <row r="968">
      <c r="O968" s="121"/>
    </row>
    <row r="969">
      <c r="O969" s="121"/>
    </row>
    <row r="970">
      <c r="O970" s="121"/>
    </row>
    <row r="971">
      <c r="O971" s="121"/>
    </row>
    <row r="972">
      <c r="O972" s="121"/>
    </row>
    <row r="973">
      <c r="O973" s="121"/>
    </row>
    <row r="974">
      <c r="O974" s="121"/>
    </row>
    <row r="975">
      <c r="O975" s="121"/>
    </row>
    <row r="976">
      <c r="O976" s="121"/>
    </row>
    <row r="977">
      <c r="O977" s="121"/>
    </row>
    <row r="978">
      <c r="O978" s="121"/>
    </row>
    <row r="979">
      <c r="O979" s="121"/>
    </row>
    <row r="980">
      <c r="O980" s="121"/>
    </row>
    <row r="981">
      <c r="O981" s="121"/>
    </row>
    <row r="982">
      <c r="O982" s="121"/>
    </row>
    <row r="983">
      <c r="O983" s="121"/>
    </row>
    <row r="984">
      <c r="O984" s="121"/>
    </row>
    <row r="985">
      <c r="O985" s="121"/>
    </row>
    <row r="986">
      <c r="O986" s="121"/>
    </row>
    <row r="987">
      <c r="O987" s="121"/>
    </row>
    <row r="988">
      <c r="O988" s="121"/>
    </row>
    <row r="989">
      <c r="O989" s="121"/>
    </row>
    <row r="990">
      <c r="O990" s="121"/>
    </row>
    <row r="991">
      <c r="O991" s="121"/>
    </row>
    <row r="992">
      <c r="O992" s="121"/>
    </row>
    <row r="993">
      <c r="O993" s="121"/>
    </row>
    <row r="994">
      <c r="O994" s="121"/>
    </row>
    <row r="995">
      <c r="O995" s="121"/>
    </row>
    <row r="996">
      <c r="O996" s="121"/>
    </row>
    <row r="997">
      <c r="O997" s="121"/>
    </row>
    <row r="998">
      <c r="O998" s="121"/>
    </row>
    <row r="999">
      <c r="O999" s="121"/>
    </row>
    <row r="1000">
      <c r="O1000" s="1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17" t="s">
        <v>7</v>
      </c>
      <c r="B1" s="117" t="s">
        <v>10</v>
      </c>
      <c r="C1" s="117" t="s">
        <v>13</v>
      </c>
      <c r="D1" s="117">
        <v>12.0</v>
      </c>
      <c r="E1" s="117">
        <v>24.0</v>
      </c>
      <c r="F1" s="117">
        <v>36.0</v>
      </c>
      <c r="G1" s="117">
        <v>48.0</v>
      </c>
      <c r="H1" s="117">
        <v>60.0</v>
      </c>
      <c r="I1" s="117">
        <v>72.0</v>
      </c>
      <c r="J1" s="117">
        <v>84.0</v>
      </c>
      <c r="K1" s="117">
        <v>96.0</v>
      </c>
      <c r="L1" s="117">
        <v>108.0</v>
      </c>
      <c r="M1" s="117">
        <v>120.0</v>
      </c>
      <c r="N1" s="101" t="s">
        <v>90</v>
      </c>
      <c r="O1" s="101" t="s">
        <v>91</v>
      </c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</row>
    <row r="2">
      <c r="A2" s="101" t="s">
        <v>8</v>
      </c>
      <c r="B2" s="101" t="s">
        <v>11</v>
      </c>
      <c r="C2" s="101">
        <v>21000.0</v>
      </c>
      <c r="D2" s="122">
        <v>0.7598</v>
      </c>
      <c r="E2" s="122">
        <v>0.7027</v>
      </c>
      <c r="F2" s="122">
        <v>0.6352</v>
      </c>
      <c r="G2" s="122">
        <v>0.5985</v>
      </c>
      <c r="H2" s="122">
        <v>0.5383</v>
      </c>
      <c r="I2" s="122">
        <v>0.4993</v>
      </c>
      <c r="J2" s="122">
        <v>0.4749</v>
      </c>
      <c r="K2" s="122">
        <v>0.4332</v>
      </c>
      <c r="L2" s="122">
        <v>0.4097</v>
      </c>
      <c r="M2" s="122">
        <v>0.3673</v>
      </c>
      <c r="N2" s="102">
        <f t="shared" ref="N2:N3" si="1">logest($D2:$M2,$D$1:$M$1)</f>
        <v>0.9934551988</v>
      </c>
      <c r="O2" s="102">
        <v>0.814655147460183</v>
      </c>
    </row>
    <row r="3">
      <c r="A3" s="101" t="s">
        <v>88</v>
      </c>
      <c r="B3" s="101" t="s">
        <v>89</v>
      </c>
      <c r="C3" s="101">
        <v>21000.0</v>
      </c>
      <c r="D3" s="122">
        <f>72.42%</f>
        <v>0.7242</v>
      </c>
      <c r="E3" s="122">
        <v>0.5528</v>
      </c>
      <c r="F3" s="122">
        <v>0.4248</v>
      </c>
      <c r="G3" s="122">
        <v>0.4211</v>
      </c>
      <c r="H3" s="122">
        <v>0.4061</v>
      </c>
      <c r="I3" s="122">
        <v>0.3911</v>
      </c>
      <c r="J3" s="122">
        <v>0.3642</v>
      </c>
      <c r="K3" s="122">
        <v>0.3492</v>
      </c>
      <c r="L3" s="122">
        <v>0.1872</v>
      </c>
      <c r="M3" s="122">
        <v>0.1732</v>
      </c>
      <c r="N3" s="102">
        <f t="shared" si="1"/>
        <v>0.9889961806</v>
      </c>
      <c r="O3" s="102">
        <v>0.7660796934779877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5.75"/>
    <col customWidth="1" min="3" max="3" width="65.88"/>
  </cols>
  <sheetData>
    <row r="2">
      <c r="B2" s="124" t="s">
        <v>92</v>
      </c>
      <c r="C2" s="124" t="s">
        <v>93</v>
      </c>
    </row>
    <row r="3">
      <c r="B3" s="125" t="s">
        <v>94</v>
      </c>
      <c r="C3" s="126" t="s">
        <v>95</v>
      </c>
    </row>
    <row r="4">
      <c r="B4" s="125" t="s">
        <v>96</v>
      </c>
      <c r="C4" s="126" t="s">
        <v>97</v>
      </c>
    </row>
    <row r="5">
      <c r="B5" s="125" t="s">
        <v>98</v>
      </c>
      <c r="C5" s="126" t="s">
        <v>99</v>
      </c>
    </row>
    <row r="6">
      <c r="B6" s="125" t="s">
        <v>100</v>
      </c>
      <c r="C6" s="126" t="s">
        <v>101</v>
      </c>
    </row>
    <row r="7">
      <c r="B7" s="125" t="s">
        <v>102</v>
      </c>
      <c r="C7" s="126" t="s">
        <v>103</v>
      </c>
    </row>
    <row r="8">
      <c r="B8" s="125" t="s">
        <v>104</v>
      </c>
      <c r="C8" s="126" t="s">
        <v>105</v>
      </c>
    </row>
    <row r="9">
      <c r="B9" s="125" t="s">
        <v>106</v>
      </c>
      <c r="C9" s="126" t="s">
        <v>107</v>
      </c>
    </row>
    <row r="10">
      <c r="B10" s="125" t="s">
        <v>108</v>
      </c>
      <c r="C10" s="126" t="s">
        <v>109</v>
      </c>
    </row>
    <row r="11">
      <c r="B11" s="125" t="s">
        <v>110</v>
      </c>
      <c r="C11" s="126" t="s">
        <v>111</v>
      </c>
    </row>
    <row r="12">
      <c r="B12" s="125" t="s">
        <v>112</v>
      </c>
      <c r="C12" s="126" t="s">
        <v>113</v>
      </c>
    </row>
    <row r="13">
      <c r="B13" s="125" t="s">
        <v>114</v>
      </c>
      <c r="C13" s="126" t="s">
        <v>115</v>
      </c>
    </row>
    <row r="14">
      <c r="B14" s="125" t="s">
        <v>116</v>
      </c>
      <c r="C14" s="126" t="s">
        <v>117</v>
      </c>
    </row>
    <row r="15">
      <c r="B15" s="125" t="s">
        <v>118</v>
      </c>
      <c r="C15" s="126" t="s">
        <v>119</v>
      </c>
    </row>
    <row r="16">
      <c r="B16" s="125" t="s">
        <v>120</v>
      </c>
      <c r="C16" s="126" t="s">
        <v>121</v>
      </c>
    </row>
    <row r="17">
      <c r="B17" s="125" t="s">
        <v>122</v>
      </c>
      <c r="C17" s="126" t="s">
        <v>123</v>
      </c>
    </row>
    <row r="18">
      <c r="B18" s="125" t="s">
        <v>124</v>
      </c>
      <c r="C18" s="126" t="s">
        <v>125</v>
      </c>
    </row>
    <row r="19">
      <c r="B19" s="125" t="s">
        <v>126</v>
      </c>
      <c r="C19" s="126" t="s">
        <v>127</v>
      </c>
    </row>
    <row r="20">
      <c r="B20" s="125" t="s">
        <v>128</v>
      </c>
      <c r="C20" s="126" t="s">
        <v>129</v>
      </c>
    </row>
    <row r="21">
      <c r="B21" s="125" t="s">
        <v>130</v>
      </c>
      <c r="C21" s="126" t="s">
        <v>131</v>
      </c>
    </row>
    <row r="22">
      <c r="B22" s="125" t="s">
        <v>132</v>
      </c>
      <c r="C22" s="126" t="s">
        <v>133</v>
      </c>
    </row>
    <row r="23">
      <c r="B23" s="125" t="s">
        <v>134</v>
      </c>
      <c r="C23" s="126" t="s">
        <v>135</v>
      </c>
    </row>
    <row r="24">
      <c r="B24" s="125" t="s">
        <v>136</v>
      </c>
      <c r="C24" s="126" t="s">
        <v>137</v>
      </c>
    </row>
    <row r="25">
      <c r="B25" s="125" t="s">
        <v>116</v>
      </c>
      <c r="C25" s="126" t="s">
        <v>138</v>
      </c>
    </row>
  </sheetData>
  <drawing r:id="rId1"/>
</worksheet>
</file>