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044D3181-586F-5C49-AF4E-E41C7A848A9B}" xr6:coauthVersionLast="45" xr6:coauthVersionMax="45" xr10:uidLastSave="{00000000-0000-0000-0000-000000000000}"/>
  <bookViews>
    <workbookView xWindow="0" yWindow="460" windowWidth="33600" windowHeight="11400" tabRatio="770" activeTab="8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COMPATIBILITY" sheetId="18" r:id="rId10"/>
    <sheet name="REF" sheetId="2" r:id="rId11"/>
    <sheet name="OPERATORS" sheetId="13" r:id="rId12"/>
    <sheet name="ENGINEERING" sheetId="15" r:id="rId13"/>
  </sheets>
  <externalReferences>
    <externalReference r:id="rId14"/>
    <externalReference r:id="rId15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NAMEDCELL123">"'ciao"</definedName>
    <definedName name="QF_SYS_LISTPRICECURRENCY">CORE!$F$12</definedName>
  </definedNames>
  <calcPr calcId="191029" iterateCount="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1" i="1" l="1"/>
  <c r="H14" i="1" l="1"/>
  <c r="I14" i="1"/>
  <c r="J14" i="1" l="1"/>
  <c r="J15" i="1"/>
  <c r="I15" i="1"/>
  <c r="H15" i="1"/>
  <c r="W71" i="3"/>
  <c r="X47" i="3" l="1"/>
  <c r="R32" i="3" l="1"/>
  <c r="R74" i="3"/>
  <c r="Q32" i="3"/>
  <c r="Q47" i="3"/>
  <c r="R66" i="3"/>
  <c r="J23" i="1" l="1"/>
  <c r="P17" i="1" l="1"/>
  <c r="P18" i="1"/>
  <c r="E25" i="1" l="1"/>
  <c r="AG16" i="18" l="1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AE9" i="18" s="1"/>
  <c r="J9" i="18"/>
  <c r="AG9" i="18" s="1" a="1"/>
  <c r="AM111" i="5" a="1"/>
  <c r="AM111" i="5" s="1"/>
  <c r="AS111" i="5"/>
  <c r="AT111" i="5"/>
  <c r="AU111" i="5"/>
  <c r="AV111" i="5"/>
  <c r="AM110" i="5" a="1"/>
  <c r="AM110" i="5" s="1"/>
  <c r="AN110" i="5"/>
  <c r="AO110" i="5"/>
  <c r="AP110" i="5"/>
  <c r="AQ110" i="5"/>
  <c r="AR110" i="5"/>
  <c r="AS110" i="5"/>
  <c r="AT110" i="5"/>
  <c r="AU110" i="5"/>
  <c r="AV110" i="5"/>
  <c r="AM109" i="5" a="1"/>
  <c r="AO109" i="5" s="1"/>
  <c r="AM109" i="5"/>
  <c r="AN109" i="5"/>
  <c r="AP109" i="5"/>
  <c r="AQ109" i="5"/>
  <c r="AR109" i="5"/>
  <c r="AS109" i="5"/>
  <c r="AT109" i="5"/>
  <c r="AU109" i="5"/>
  <c r="AV109" i="5"/>
  <c r="AM108" i="5" a="1"/>
  <c r="AM108" i="5" s="1"/>
  <c r="AN108" i="5"/>
  <c r="AO108" i="5"/>
  <c r="AP108" i="5"/>
  <c r="AQ108" i="5"/>
  <c r="AR108" i="5"/>
  <c r="AS108" i="5"/>
  <c r="AT108" i="5"/>
  <c r="AU108" i="5"/>
  <c r="AV108" i="5"/>
  <c r="AG111" i="5" a="1"/>
  <c r="AH111" i="5" s="1"/>
  <c r="AG111" i="5"/>
  <c r="AI111" i="5"/>
  <c r="AL111" i="5"/>
  <c r="AG110" i="5" a="1"/>
  <c r="AG110" i="5" s="1"/>
  <c r="AH110" i="5"/>
  <c r="AJ110" i="5"/>
  <c r="AK110" i="5"/>
  <c r="AL110" i="5"/>
  <c r="AG109" i="5" a="1"/>
  <c r="AI109" i="5" s="1"/>
  <c r="AG109" i="5"/>
  <c r="AH109" i="5"/>
  <c r="AJ109" i="5"/>
  <c r="AK109" i="5"/>
  <c r="AL109" i="5"/>
  <c r="AG108" i="5" a="1"/>
  <c r="AG108" i="5" s="1"/>
  <c r="AH108" i="5"/>
  <c r="AI108" i="5"/>
  <c r="AJ108" i="5"/>
  <c r="AK108" i="5"/>
  <c r="AL108" i="5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H41" i="18"/>
  <c r="AJ41" i="18"/>
  <c r="AK41" i="18"/>
  <c r="AL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N36" i="18"/>
  <c r="AR36" i="18"/>
  <c r="AS36" i="18"/>
  <c r="AT36" i="18"/>
  <c r="AU36" i="18"/>
  <c r="AV36" i="18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AG16" i="18" l="1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N98" i="5"/>
  <c r="AP98" i="5"/>
  <c r="AQ98" i="5"/>
  <c r="AR98" i="5"/>
  <c r="AS98" i="5"/>
  <c r="AT98" i="5"/>
  <c r="AU98" i="5"/>
  <c r="AV98" i="5"/>
  <c r="AM97" i="5" a="1"/>
  <c r="AM97" i="5" s="1"/>
  <c r="AN97" i="5"/>
  <c r="AP97" i="5"/>
  <c r="AQ97" i="5"/>
  <c r="AR97" i="5"/>
  <c r="AS97" i="5"/>
  <c r="AT97" i="5"/>
  <c r="AU97" i="5"/>
  <c r="AV97" i="5"/>
  <c r="AG98" i="5" a="1"/>
  <c r="AG98" i="5" s="1"/>
  <c r="AG97" i="5" a="1"/>
  <c r="AG97" i="5" s="1"/>
  <c r="AH97" i="5"/>
  <c r="AJ97" i="5"/>
  <c r="AK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N96" i="5"/>
  <c r="AP96" i="5"/>
  <c r="AQ96" i="5"/>
  <c r="AR96" i="5"/>
  <c r="AS96" i="5"/>
  <c r="AT96" i="5"/>
  <c r="AU96" i="5"/>
  <c r="AV96" i="5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AO98" i="5" l="1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AG9" i="11" a="1"/>
  <c r="AG9" i="11" s="1"/>
  <c r="AF9" i="11"/>
  <c r="AF8" i="11"/>
  <c r="V8" i="11"/>
  <c r="Q8" i="11"/>
  <c r="Y8" i="11"/>
  <c r="Z8" i="11"/>
  <c r="AA8" i="11"/>
  <c r="AB8" i="11"/>
  <c r="AC8" i="11"/>
  <c r="AD8" i="11"/>
  <c r="AE8" i="11"/>
  <c r="Y9" i="11"/>
  <c r="Z9" i="11"/>
  <c r="AA9" i="11"/>
  <c r="AB9" i="11"/>
  <c r="AC9" i="11"/>
  <c r="AD9" i="11"/>
  <c r="AE9" i="11"/>
  <c r="R9" i="11"/>
  <c r="S9" i="11"/>
  <c r="T9" i="11"/>
  <c r="U9" i="11"/>
  <c r="V9" i="11"/>
  <c r="W9" i="11"/>
  <c r="X9" i="11"/>
  <c r="Q9" i="11"/>
  <c r="W8" i="11"/>
  <c r="X8" i="11"/>
  <c r="R8" i="11"/>
  <c r="S8" i="11"/>
  <c r="T8" i="11"/>
  <c r="U8" i="11"/>
  <c r="J9" i="11"/>
  <c r="J8" i="11"/>
  <c r="AU8" i="11" l="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O4" i="8"/>
  <c r="AP4" i="8"/>
  <c r="AQ4" i="8"/>
  <c r="AR4" i="8"/>
  <c r="AS4" i="8"/>
  <c r="AT4" i="8"/>
  <c r="AU4" i="8"/>
  <c r="AV4" i="8"/>
  <c r="AG4" i="8" a="1"/>
  <c r="AG4" i="8" s="1"/>
  <c r="AN4" i="8"/>
  <c r="AO12" i="8" a="1"/>
  <c r="AO12" i="8" s="1"/>
  <c r="AG12" i="8" a="1"/>
  <c r="AG12" i="8" s="1"/>
  <c r="V4" i="8"/>
  <c r="V12" i="8"/>
  <c r="AM4" i="8" l="1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AF16" i="13" l="1"/>
  <c r="AF3" i="13"/>
  <c r="W58" i="12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R4" i="1" l="1"/>
  <c r="Q5" i="1"/>
  <c r="R5" i="1"/>
  <c r="Q4" i="1"/>
  <c r="D9" i="1"/>
  <c r="AG93" i="5" l="1" a="1"/>
  <c r="AH93" i="5" s="1"/>
  <c r="AF93" i="5" a="1"/>
  <c r="AF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Q56" i="5"/>
  <c r="Y56" i="5"/>
  <c r="Z56" i="5"/>
  <c r="AA56" i="5"/>
  <c r="AB56" i="5"/>
  <c r="AC56" i="5"/>
  <c r="AD56" i="5"/>
  <c r="AE56" i="5"/>
  <c r="X56" i="5"/>
  <c r="V56" i="5"/>
  <c r="AF56" i="5" a="1"/>
  <c r="AF56" i="5" s="1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AC52" i="9" s="1"/>
  <c r="U54" i="9"/>
  <c r="T54" i="9"/>
  <c r="V54" i="9"/>
  <c r="AF54" i="9"/>
  <c r="V55" i="9"/>
  <c r="Y55" i="9"/>
  <c r="AA55" i="9"/>
  <c r="AB55" i="9"/>
  <c r="AC55" i="9"/>
  <c r="AD55" i="9"/>
  <c r="AE55" i="9"/>
  <c r="AE56" i="9"/>
  <c r="AB54" i="9"/>
  <c r="AA54" i="9"/>
  <c r="Z54" i="9"/>
  <c r="AG55" i="9" a="1"/>
  <c r="AG55" i="9" s="1"/>
  <c r="AF55" i="9" a="1"/>
  <c r="AF55" i="9" s="1"/>
  <c r="T55" i="9"/>
  <c r="S54" i="9"/>
  <c r="R54" i="9"/>
  <c r="R56" i="9"/>
  <c r="Q54" i="9"/>
  <c r="Q56" i="9" s="1"/>
  <c r="AF26" i="9" a="1"/>
  <c r="AF26" i="9" s="1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AF56" i="9" a="1"/>
  <c r="AF56" i="9" s="1"/>
  <c r="AF33" i="9" a="1"/>
  <c r="AF33" i="9" s="1"/>
  <c r="W33" i="9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AG26" i="9" a="1"/>
  <c r="AJ26" i="9" s="1"/>
  <c r="K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 a="1"/>
  <c r="AF27" i="9" s="1"/>
  <c r="AG27" i="9" a="1"/>
  <c r="AQ27" i="9" s="1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Z33" i="9" l="1"/>
  <c r="AV55" i="9"/>
  <c r="AQ55" i="9"/>
  <c r="AT55" i="9"/>
  <c r="AR55" i="9"/>
  <c r="AO55" i="9"/>
  <c r="AJ55" i="9"/>
  <c r="AH55" i="9"/>
  <c r="AU55" i="9"/>
  <c r="AS55" i="9"/>
  <c r="AP55" i="9"/>
  <c r="AN55" i="9"/>
  <c r="AM55" i="9"/>
  <c r="AL55" i="9"/>
  <c r="AK55" i="9"/>
  <c r="AI55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I26" i="9"/>
  <c r="AO27" i="9"/>
  <c r="AH26" i="9"/>
  <c r="AG26" i="9"/>
  <c r="AM27" i="9"/>
  <c r="AL27" i="9"/>
  <c r="AK27" i="9"/>
  <c r="AN27" i="9"/>
  <c r="AP27" i="9"/>
  <c r="AJ27" i="9"/>
  <c r="AH27" i="9"/>
  <c r="AV27" i="9"/>
  <c r="AG27" i="9"/>
  <c r="AU27" i="9"/>
  <c r="AT27" i="9"/>
  <c r="AL26" i="9"/>
  <c r="AI27" i="9"/>
  <c r="AS27" i="9"/>
  <c r="AR27" i="9"/>
  <c r="AK26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AF6" i="5" a="1"/>
  <c r="AF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F24" i="5" a="1"/>
  <c r="AF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AQ19" i="6" l="1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 s="1"/>
  <c r="V27" i="17"/>
  <c r="X27" i="17"/>
  <c r="S27" i="17"/>
  <c r="U27" i="17"/>
  <c r="T27" i="17"/>
  <c r="X6" i="17"/>
  <c r="X20" i="17"/>
  <c r="W27" i="17"/>
  <c r="AG27" i="17" a="1"/>
  <c r="AG27" i="17" s="1"/>
  <c r="AS27" i="17"/>
  <c r="AT27" i="17"/>
  <c r="AU27" i="17"/>
  <c r="AV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R27" i="17" l="1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H67" i="5"/>
  <c r="AF67" i="5"/>
  <c r="AE67" i="5"/>
  <c r="AD67" i="5"/>
  <c r="AC67" i="5"/>
  <c r="AB67" i="5"/>
  <c r="AA67" i="5"/>
  <c r="Z67" i="5"/>
  <c r="Y67" i="5"/>
  <c r="X67" i="5"/>
  <c r="W67" i="5"/>
  <c r="AV5" i="5" l="1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G9" i="8" a="1"/>
  <c r="AG9" i="8" s="1"/>
  <c r="AN9" i="8"/>
  <c r="AQ9" i="8"/>
  <c r="AS9" i="8"/>
  <c r="AF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9" i="8"/>
  <c r="J9" i="8"/>
  <c r="AQ10" i="8"/>
  <c r="AF10" i="8"/>
  <c r="AS13" i="8"/>
  <c r="AR13" i="8"/>
  <c r="AQ13" i="8"/>
  <c r="AP13" i="8"/>
  <c r="AO13" i="8"/>
  <c r="AN13" i="8"/>
  <c r="AK13" i="8" a="1"/>
  <c r="AK13" i="8" s="1"/>
  <c r="AI13" i="8" a="1"/>
  <c r="AI13" i="8" s="1"/>
  <c r="AG13" i="8" a="1"/>
  <c r="AG13" i="8" s="1"/>
  <c r="AF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3" i="8"/>
  <c r="J13" i="8"/>
  <c r="AP3" i="8"/>
  <c r="AO3" i="8"/>
  <c r="AN3" i="8"/>
  <c r="AK3" i="8" a="1"/>
  <c r="AK3" i="8" s="1"/>
  <c r="AF3" i="8"/>
  <c r="AQ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Z10" i="8"/>
  <c r="AA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AM9" i="8" l="1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J3" i="8"/>
  <c r="AH3" i="8"/>
  <c r="AL10" i="8"/>
  <c r="AM10" i="8"/>
  <c r="J10" i="8"/>
  <c r="Y10" i="8" s="1"/>
  <c r="AR16" i="12" a="1"/>
  <c r="AR16" i="12" s="1"/>
  <c r="AP16" i="12" a="1"/>
  <c r="AQ16" i="12" s="1"/>
  <c r="AQ18" i="12"/>
  <c r="Q18" i="12"/>
  <c r="Q17" i="12"/>
  <c r="U16" i="12"/>
  <c r="AR18" i="12" l="1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I10" i="13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V7" i="13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G3" i="13" l="1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AV3" i="13" l="1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AH29" i="11" l="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X32" i="3"/>
  <c r="Y32" i="3"/>
  <c r="Z32" i="3"/>
  <c r="AA32" i="3"/>
  <c r="AB32" i="3"/>
  <c r="AC32" i="3"/>
  <c r="AD32" i="3"/>
  <c r="AE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E9" i="1" l="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V35" i="3"/>
  <c r="R35" i="3"/>
  <c r="Q35" i="3"/>
  <c r="AD35" i="3"/>
  <c r="AA35" i="3"/>
  <c r="AC35" i="3"/>
  <c r="AB35" i="3"/>
  <c r="S35" i="3"/>
  <c r="Y35" i="3"/>
  <c r="W35" i="3"/>
  <c r="T35" i="3"/>
  <c r="AE35" i="3"/>
  <c r="Z35" i="3"/>
  <c r="U35" i="3"/>
  <c r="AQ6" i="8" l="1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M21" i="1" l="1"/>
  <c r="K5" i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<sst xmlns="http://schemas.openxmlformats.org/spreadsheetml/2006/main" count="831" uniqueCount="505">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</sst>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€&quot;#,##0.00;[Red]\-&quot;€&quot;#,##0.00"/>
    <numFmt numFmtId="165" formatCode="0.0"/>
    <numFmt numFmtId="166" formatCode="0.00000000000000"/>
    <numFmt numFmtId="167" formatCode="0.000000000000000000"/>
    <numFmt numFmtId="168" formatCode="0.0000000000000000"/>
    <numFmt numFmtId="169" formatCode="0.0000000000000000000"/>
    <numFmt numFmtId="170" formatCode="0.0000000000000000000000"/>
    <numFmt numFmtId="171" formatCode="&quot;€&quot;#,##0.00000;[Red]\-&quot;€&quot;#,##0.00000"/>
  </numFmts>
  <fonts count="9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5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5" fontId="3" fillId="0" borderId="0" xfId="0" applyNumberFormat="1" applyFont="1"/>
    <xf numFmtId="165" fontId="2" fillId="2" borderId="0" xfId="0" applyNumberFormat="1" applyFont="1" applyFill="1"/>
    <xf numFmtId="165" fontId="2" fillId="0" borderId="0" xfId="0" applyNumberFormat="1" applyFont="1" applyFill="1"/>
    <xf numFmtId="165" fontId="3" fillId="2" borderId="0" xfId="0" applyNumberFormat="1" applyFont="1" applyFill="1"/>
    <xf numFmtId="165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5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5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5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6" fontId="2" fillId="0" borderId="0" xfId="0" applyNumberFormat="1" applyFont="1"/>
    <xf numFmtId="167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164" fontId="2" fillId="0" borderId="0" xfId="0" applyNumberFormat="1" applyFont="1"/>
    <xf numFmtId="171" fontId="2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8" fillId="0" borderId="0" xfId="0" quotePrefix="1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SIN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topLeftCell="A69" zoomScale="190" zoomScaleNormal="190" workbookViewId="0">
      <selection activeCell="W71" sqref="W71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>FACTDOUBLE("2.3")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ref="X32:AE32" si="35">FACTDOUBLE(I32)</f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MROUND(B47,"1.4")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1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7.16406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7" width="4.83203125" style="4" bestFit="1" customWidth="1"/>
    <col min="18" max="22" width="5.6640625" style="4" bestFit="1" customWidth="1"/>
    <col min="23" max="23" width="13.1640625" style="4" bestFit="1" customWidth="1"/>
    <col min="24" max="31" width="5.6640625" style="4" bestFit="1" customWidth="1"/>
    <col min="32" max="32" width="14.5" style="4" bestFit="1" customWidth="1"/>
    <col min="33" max="33" width="5.6640625" style="4" bestFit="1" customWidth="1"/>
    <col min="34" max="37" width="8.1640625" style="4" bestFit="1" customWidth="1"/>
    <col min="38" max="48" width="5.6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55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>IRR({7,2,-1,4,-3;7,2,-1,4,4},B26)</f>
        <v>#NUM!</v>
      </c>
      <c r="R26" s="6" t="e">
        <f>IRR({7,2,-1,4,-3;7,2,-1,4,4},C26)</f>
        <v>#NUM!</v>
      </c>
      <c r="S26" s="6">
        <f>IRR({-7,2,1,4,-3;-7,2,-1,4,4},D26)</f>
        <v>-2.1126011550541612E-2</v>
      </c>
      <c r="T26" s="6">
        <f>IRR({-7,2,-1,4,-3,7,2,1,4},E26)</f>
        <v>0.18158629375365587</v>
      </c>
      <c r="U26" s="6">
        <f>IRR(B27:D27,F26)</f>
        <v>18.999999999999982</v>
      </c>
      <c r="V26" s="6" t="e">
        <f>IRR(C27:E27,G26)</f>
        <v>#NUM!</v>
      </c>
      <c r="W26" s="6" t="e">
        <f t="shared" ref="W26:X26" si="0">IRR(D27:F27,H26)</f>
        <v>#VALUE!</v>
      </c>
      <c r="X26" s="6" t="e">
        <f t="shared" si="0"/>
        <v>#NUM!</v>
      </c>
      <c r="Y26" s="6" t="e">
        <f>IRR({-7,2,-1,4,-3;7,2,-1,4,#N/A})</f>
        <v>#VALUE!</v>
      </c>
      <c r="Z26" s="6" t="e">
        <f>IRR({-7,2,-1,4,-3;7,2,-1,4,#VALUE!})</f>
        <v>#VALUE!</v>
      </c>
      <c r="AA26" s="6" t="e">
        <f>IRR({-7,2,-1,4,-3;7,2,-1,4,#DIV/0!})</f>
        <v>#VALUE!</v>
      </c>
      <c r="AB26" s="6" t="e">
        <f>IRR({-7,2,-1,4,-3;7,2,-1,4,#NAME?})</f>
        <v>#VALUE!</v>
      </c>
      <c r="AC26" s="6" t="e">
        <f>IRR({-7,2,-1,4,-3;7,2,-1,4,#NULL!})</f>
        <v>#VALUE!</v>
      </c>
      <c r="AD26" s="6" t="e">
        <f>IRR({-7,2,-1,4,-3;7,2,-1,4,#NUM!})</f>
        <v>#VALUE!</v>
      </c>
      <c r="AE26" s="6" t="e">
        <f>IRR({-7,2,-1,4,-3;7,2,-1,4,#REF!})</f>
        <v>#VALUE!</v>
      </c>
      <c r="AF26" s="47">
        <f t="array" ref="AF26">IRR({-7,2,-1,4,-3;7,2,-1,4,4},B54:D54)</f>
        <v>0.19086464188385843</v>
      </c>
      <c r="AG26" s="20">
        <f t="array" ref="AG26:AL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</row>
    <row r="27" spans="1:48" x14ac:dyDescent="0.15">
      <c r="A27" s="55"/>
      <c r="B27" s="14">
        <v>-0.1</v>
      </c>
      <c r="C27" s="14">
        <v>2</v>
      </c>
      <c r="D27" s="14">
        <v>0</v>
      </c>
      <c r="E27" s="14">
        <v>4</v>
      </c>
      <c r="F27" s="14">
        <v>5</v>
      </c>
      <c r="G27" s="6"/>
      <c r="H27" s="6" t="s">
        <v>32</v>
      </c>
      <c r="I27" s="6" t="b">
        <v>1</v>
      </c>
      <c r="J27" s="6" t="e">
        <v>#N/A</v>
      </c>
      <c r="K27" s="6" t="e">
        <f>#VALUE!</f>
        <v>#VALUE!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IRR({-7,2,-1,4,-3;7,2,-1,4,4})</f>
        <v>0.19086464188385688</v>
      </c>
      <c r="R27" s="6" t="e">
        <f>IRR({7,2,-1,4,-3;7,2,-1,4,4},C27)</f>
        <v>#NUM!</v>
      </c>
      <c r="S27" s="6">
        <f>IRR({-7,2,1,4,-3;-7,2,-1,4,4},D27)</f>
        <v>-2.1126011550582802E-2</v>
      </c>
      <c r="T27" s="6">
        <f>IRR({-7,2,-1,4,-3,7,2,1,4},E27)</f>
        <v>0.18158629375365587</v>
      </c>
      <c r="U27" s="6">
        <f>IRR(B27:F27,F27)</f>
        <v>19.105109618637595</v>
      </c>
      <c r="V27" s="6">
        <f>IRR(B27:G27)</f>
        <v>19.105109618587242</v>
      </c>
      <c r="W27" s="6">
        <f>IRR(B27:H27)</f>
        <v>19.105109618587242</v>
      </c>
      <c r="X27" s="6">
        <f>IRR(B27:I27)</f>
        <v>19.105109618587242</v>
      </c>
      <c r="Y27" s="6" t="e">
        <f>IRR(B27:J27)</f>
        <v>#VALUE!</v>
      </c>
      <c r="Z27" s="6" t="e">
        <f>IRR({-7,2,-1,4,-3,7,2,1,3},J27)</f>
        <v>#N/A</v>
      </c>
      <c r="AA27" s="6" t="e">
        <f>IRR({-7,2,-1,4,-3,7,2,1,3},L27)</f>
        <v>#DIV/0!</v>
      </c>
      <c r="AB27" s="6" t="e">
        <f>IRR({-7,2,-1,4,-3,7,2,1,3},M27)</f>
        <v>#NAME?</v>
      </c>
      <c r="AC27" s="6" t="e">
        <f>IRR({-7,2,-1,4,-3,7,2,1,3},N27)</f>
        <v>#NULL!</v>
      </c>
      <c r="AD27" s="6" t="e">
        <f>IRR({-7,2,-1,4,-3,7,2,1,3},O27)</f>
        <v>#NUM!</v>
      </c>
      <c r="AE27" s="6" t="e">
        <f>IRR({-7,2,-1,4,-3,7,2,1,3},P27)</f>
        <v>#REF!</v>
      </c>
      <c r="AF27" s="11" t="e">
        <f t="array" ref="AF27">IRR(C27:F27)</f>
        <v>#NUM!</v>
      </c>
      <c r="AG27" s="6">
        <f t="array" ref="AG27:AV27">IRR(B27:F27,B27:P27)</f>
        <v>19.105109618635709</v>
      </c>
      <c r="AH27" s="6">
        <v>19.105109618617355</v>
      </c>
      <c r="AI27" s="6">
        <v>19.105109618638089</v>
      </c>
      <c r="AJ27" s="6">
        <v>19.105109618596039</v>
      </c>
      <c r="AK27" s="6">
        <v>19.105109618637595</v>
      </c>
      <c r="AL27" s="6">
        <v>19.105109618638089</v>
      </c>
      <c r="AM27" s="6" t="e">
        <v>#VALUE!</v>
      </c>
      <c r="AN27" s="6">
        <v>19.105109618608335</v>
      </c>
      <c r="AO27" s="6" t="e">
        <v>#N/A</v>
      </c>
      <c r="AP27" s="6" t="e">
        <v>#VALUE!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6" t="e">
        <v>#N/A</v>
      </c>
    </row>
    <row r="28" spans="1:48" x14ac:dyDescent="0.15">
      <c r="A28" s="16" t="s">
        <v>261</v>
      </c>
      <c r="D28" s="14"/>
      <c r="E28" s="14"/>
      <c r="F28" s="14"/>
      <c r="Q28" s="20"/>
      <c r="R28" s="20"/>
    </row>
    <row r="29" spans="1:48" x14ac:dyDescent="0.15">
      <c r="A29" s="16" t="s">
        <v>262</v>
      </c>
    </row>
    <row r="30" spans="1:48" x14ac:dyDescent="0.15">
      <c r="A30" s="16" t="s">
        <v>263</v>
      </c>
    </row>
    <row r="31" spans="1:48" x14ac:dyDescent="0.15">
      <c r="A31" s="16" t="s">
        <v>264</v>
      </c>
    </row>
    <row r="32" spans="1:48" x14ac:dyDescent="0.15">
      <c r="A32" s="16" t="s">
        <v>265</v>
      </c>
    </row>
    <row r="33" spans="1:48" x14ac:dyDescent="0.15">
      <c r="A33" s="17" t="s">
        <v>266</v>
      </c>
      <c r="B33" s="14">
        <v>-0.1</v>
      </c>
      <c r="C33" s="14">
        <v>2</v>
      </c>
      <c r="D33" s="14">
        <v>0</v>
      </c>
      <c r="E33" s="14">
        <v>4</v>
      </c>
      <c r="F33" s="14">
        <v>5</v>
      </c>
      <c r="G33" s="6"/>
      <c r="H33" s="6" t="s">
        <v>32</v>
      </c>
      <c r="I33" s="6" t="b">
        <v>1</v>
      </c>
      <c r="J33" s="6" t="e">
        <v>#N/A</v>
      </c>
      <c r="K33" s="6" t="e">
        <f>#VALUE!</f>
        <v>#VALUE!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 t="shared" ref="Q33:X33" si="1">NPV(B33,B33:F33)</f>
        <v>16.922200206608068</v>
      </c>
      <c r="R33" s="6">
        <f t="shared" si="1"/>
        <v>0.87654320987654322</v>
      </c>
      <c r="S33" s="6">
        <f t="shared" si="1"/>
        <v>9</v>
      </c>
      <c r="T33" s="6">
        <f t="shared" si="1"/>
        <v>1</v>
      </c>
      <c r="U33" s="6" t="e">
        <f t="shared" si="1"/>
        <v>#N/A</v>
      </c>
      <c r="V33" s="6" t="e">
        <f t="shared" si="1"/>
        <v>#N/A</v>
      </c>
      <c r="W33" s="6" t="e">
        <f t="shared" si="1"/>
        <v>#VALUE!</v>
      </c>
      <c r="X33" s="6" t="e">
        <f t="shared" si="1"/>
        <v>#N/A</v>
      </c>
      <c r="Y33" s="6" t="e">
        <f t="shared" ref="Y33:AD33" si="2">NPV(J33,J33:N33)</f>
        <v>#N/A</v>
      </c>
      <c r="Z33" s="6" t="e">
        <f>NPV(K33,K33:O33)</f>
        <v>#VALUE!</v>
      </c>
      <c r="AA33" s="6" t="e">
        <f t="shared" si="2"/>
        <v>#DIV/0!</v>
      </c>
      <c r="AB33" s="6" t="e">
        <f t="shared" si="2"/>
        <v>#NAME?</v>
      </c>
      <c r="AC33" s="6" t="e">
        <f t="shared" si="2"/>
        <v>#NULL!</v>
      </c>
      <c r="AD33" s="6" t="e">
        <f t="shared" si="2"/>
        <v>#NUM!</v>
      </c>
      <c r="AE33" s="6" t="e">
        <f>NPV(P33,P33:T33)</f>
        <v>#REF!</v>
      </c>
      <c r="AF33" s="6">
        <f t="array" ref="AF33">NPV(B33:F33,B33:F33)</f>
        <v>16.922200206608068</v>
      </c>
      <c r="AG33" s="6">
        <f t="array" ref="AG33:AV33">NPV(B33:P33,B33:F33)</f>
        <v>16.922200206608068</v>
      </c>
      <c r="AH33" s="6">
        <v>0.25884773662551441</v>
      </c>
      <c r="AI33" s="6">
        <v>10.9</v>
      </c>
      <c r="AJ33" s="6">
        <v>6.8000000000000019E-2</v>
      </c>
      <c r="AK33" s="6">
        <v>4.2618312757201647E-2</v>
      </c>
      <c r="AL33" s="6">
        <v>10.9</v>
      </c>
      <c r="AM33" s="6" t="e">
        <v>#VALUE!</v>
      </c>
      <c r="AN33" s="6">
        <v>0.85624999999999996</v>
      </c>
      <c r="AO33" s="6" t="e">
        <v>#N/A</v>
      </c>
      <c r="AP33" s="6" t="e">
        <v>#VALUE!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6" t="e">
        <v>#N/A</v>
      </c>
    </row>
    <row r="34" spans="1:48" x14ac:dyDescent="0.15">
      <c r="A34" s="16" t="s">
        <v>267</v>
      </c>
      <c r="Q34" s="49"/>
    </row>
    <row r="35" spans="1:48" x14ac:dyDescent="0.15">
      <c r="A35" s="16" t="s">
        <v>268</v>
      </c>
      <c r="H35" s="50"/>
    </row>
    <row r="36" spans="1:48" x14ac:dyDescent="0.15">
      <c r="A36" s="16" t="s">
        <v>269</v>
      </c>
    </row>
    <row r="37" spans="1:48" x14ac:dyDescent="0.15">
      <c r="A37" s="16" t="s">
        <v>270</v>
      </c>
    </row>
    <row r="38" spans="1:48" x14ac:dyDescent="0.15">
      <c r="A38" s="16" t="s">
        <v>271</v>
      </c>
    </row>
    <row r="39" spans="1:48" x14ac:dyDescent="0.15">
      <c r="A39" s="16" t="s">
        <v>272</v>
      </c>
    </row>
    <row r="40" spans="1:48" x14ac:dyDescent="0.15">
      <c r="A40" s="16" t="s">
        <v>273</v>
      </c>
    </row>
    <row r="41" spans="1:48" x14ac:dyDescent="0.15">
      <c r="A41" s="16" t="s">
        <v>274</v>
      </c>
      <c r="K41" s="14"/>
    </row>
    <row r="42" spans="1:48" x14ac:dyDescent="0.15">
      <c r="A42" s="16" t="s">
        <v>275</v>
      </c>
      <c r="K42" s="14"/>
    </row>
    <row r="43" spans="1:48" x14ac:dyDescent="0.15">
      <c r="A43" s="16" t="s">
        <v>276</v>
      </c>
      <c r="K43" s="14"/>
    </row>
    <row r="44" spans="1:48" x14ac:dyDescent="0.15">
      <c r="A44" s="16" t="s">
        <v>277</v>
      </c>
      <c r="K44" s="14"/>
    </row>
    <row r="45" spans="1:48" x14ac:dyDescent="0.15">
      <c r="A45" s="16" t="s">
        <v>278</v>
      </c>
      <c r="K45" s="14"/>
    </row>
    <row r="46" spans="1:48" x14ac:dyDescent="0.15">
      <c r="A46" s="16" t="s">
        <v>279</v>
      </c>
      <c r="J46" s="14"/>
      <c r="K46" s="14"/>
    </row>
    <row r="47" spans="1:48" x14ac:dyDescent="0.15">
      <c r="A47" s="16" t="s">
        <v>280</v>
      </c>
      <c r="J47" s="14"/>
      <c r="K47" s="14"/>
    </row>
    <row r="48" spans="1:48" x14ac:dyDescent="0.15">
      <c r="A48" s="16" t="s">
        <v>281</v>
      </c>
      <c r="J48" s="14"/>
      <c r="K48" s="14"/>
    </row>
    <row r="49" spans="1:48" x14ac:dyDescent="0.15">
      <c r="A49" s="16" t="s">
        <v>282</v>
      </c>
      <c r="J49" s="14"/>
      <c r="K49" s="14"/>
    </row>
    <row r="50" spans="1:48" x14ac:dyDescent="0.15">
      <c r="A50" s="16" t="s">
        <v>283</v>
      </c>
      <c r="J50" s="14"/>
      <c r="K50" s="14"/>
      <c r="Q50" s="41"/>
    </row>
    <row r="51" spans="1:48" x14ac:dyDescent="0.15">
      <c r="A51" s="16" t="s">
        <v>284</v>
      </c>
      <c r="Q51" s="47"/>
    </row>
    <row r="52" spans="1:48" x14ac:dyDescent="0.15">
      <c r="A52" s="16" t="s">
        <v>285</v>
      </c>
      <c r="Q52" s="47"/>
      <c r="R52" s="48"/>
      <c r="AC52" s="4" t="e">
        <f>XNPV(AC54,$B$55:G$55,$B$54:G$54)</f>
        <v>#NUM!</v>
      </c>
    </row>
    <row r="53" spans="1:48" x14ac:dyDescent="0.15">
      <c r="A53" s="16" t="s">
        <v>286</v>
      </c>
      <c r="Q53" s="42"/>
      <c r="R53" s="48"/>
    </row>
    <row r="54" spans="1:48" x14ac:dyDescent="0.15">
      <c r="A54" s="55" t="s">
        <v>287</v>
      </c>
      <c r="B54" s="4">
        <v>1</v>
      </c>
      <c r="C54" s="4">
        <v>99</v>
      </c>
      <c r="D54" s="4">
        <v>55</v>
      </c>
      <c r="E54" s="4">
        <v>4</v>
      </c>
      <c r="F54" s="40">
        <v>9</v>
      </c>
      <c r="H54" s="36">
        <v>32015</v>
      </c>
      <c r="I54" s="6" t="b">
        <v>1</v>
      </c>
      <c r="J54" s="6" t="e">
        <v>#N/A</v>
      </c>
      <c r="K54" s="6" t="e">
        <f>#VALUE!</f>
        <v>#VALUE!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>
        <f>XIRR(B55:F55,B54:F54,B54)</f>
        <v>0.59931974858045578</v>
      </c>
      <c r="R54" s="6" t="e">
        <f>XIRR(B56,$B$55:$F$55,$B$54:$F$54)</f>
        <v>#VALUE!</v>
      </c>
      <c r="S54" s="6" t="e">
        <f>XIRR(C55:G55,C54:G54)</f>
        <v>#NUM!</v>
      </c>
      <c r="T54" s="6" t="e">
        <f>XIRR({-10,#N/A,1,2,7},{3,#REF!,7,4,9})</f>
        <v>#REF!</v>
      </c>
      <c r="U54" s="6" t="e">
        <f>XIRR({-10,#N/A,1,2,7},{3,#VALUE!,7,4,9},#REF!)</f>
        <v>#REF!</v>
      </c>
      <c r="V54" s="6" t="e">
        <f>XIRR($B$55:$F$55,$B$54:$F$54,H56)</f>
        <v>#VALUE!</v>
      </c>
      <c r="W54" s="46">
        <f>XIRR($B$55:$F$55,$B$54:$F$54,"26/08/1987")</f>
        <v>0.59931975404310833</v>
      </c>
      <c r="X54" s="6" t="e">
        <f>XIRR($B$55:$F$55,$B$54:$F$54,TRUE)</f>
        <v>#VALUE!</v>
      </c>
      <c r="Y54" s="6" t="e">
        <f>XIRR($B$55:$F$55,$B$54:$F$54,TRUE)</f>
        <v>#VALUE!</v>
      </c>
      <c r="Z54" s="6" t="e">
        <f>XIRR($B$55:$F$55,$B$54:$F$54,#N/A)</f>
        <v>#N/A</v>
      </c>
      <c r="AA54" s="6" t="e">
        <f>XIRR($B$55:$F$55,$B$54:$F$54,#VALUE!)</f>
        <v>#VALUE!</v>
      </c>
      <c r="AB54" s="6" t="e">
        <f>XIRR($B$55:$F$55,$B$54:$F$54,#DIV/0!)</f>
        <v>#DIV/0!</v>
      </c>
      <c r="AC54" s="6">
        <f>XIRR($B$55:G$55,$B$54:G$54)</f>
        <v>0.59931975007057214</v>
      </c>
      <c r="AD54" s="6">
        <f>XIRR($B$55:H$55,$B$54:H$54)</f>
        <v>0.59931975007057214</v>
      </c>
      <c r="AE54" s="6" t="e">
        <f>XIRR($B$55:I$55,$B$54:I$54)</f>
        <v>#VALUE!</v>
      </c>
      <c r="AF54" s="20" t="e">
        <f>XIRR($B$55:I$55,$B$54:I$54)</f>
        <v>#VALUE!</v>
      </c>
    </row>
    <row r="55" spans="1:48" x14ac:dyDescent="0.15">
      <c r="A55" s="55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40" t="s">
        <v>461</v>
      </c>
      <c r="I55" s="6" t="b">
        <v>1</v>
      </c>
      <c r="J55" s="6" t="e">
        <v>#N/A</v>
      </c>
      <c r="K55" s="6" t="e">
        <f>#VALUE!</f>
        <v>#VALUE!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 t="e">
        <f>XIRR(B54:F54,B55:F55,C55)</f>
        <v>#NUM!</v>
      </c>
      <c r="R55" s="6" t="e">
        <f>XIRR($B$55:$F$55,$B$54:$F$54,-0.1)</f>
        <v>#NUM!</v>
      </c>
      <c r="S55" s="6">
        <f>XIRR($B$55:$F$55,$B$54:$F$54,C55)</f>
        <v>0.59931974858045578</v>
      </c>
      <c r="T55" s="6">
        <f t="shared" ref="T55" si="3">XIRR($B$55:$F$55,$B$54:$F$54,D56)</f>
        <v>0.59931975585937503</v>
      </c>
      <c r="U55" s="6">
        <f>XIRR($B$55:$F$55,$B$54:$F$54,E56)</f>
        <v>0.59931974858045578</v>
      </c>
      <c r="V55" s="6">
        <f>XIRR($B$55:$F$55,$B$54:$F$54,G56)</f>
        <v>0.59931975585937503</v>
      </c>
      <c r="W55" s="6">
        <f>XIRR($B$55:$F$55,$B$54:$F$54,H55)</f>
        <v>0.59931974858045578</v>
      </c>
      <c r="X55" s="6" t="e">
        <f>XIRR($B$55:$F$55,$B$54:$F$54,I56)</f>
        <v>#VALUE!</v>
      </c>
      <c r="Y55" s="6" t="e">
        <f t="shared" ref="Y55:AD55" si="4">XIRR($B$55:$F$55,$B$54:$F$54,J56)</f>
        <v>#N/A</v>
      </c>
      <c r="Z55" s="6" t="e">
        <f t="shared" si="4"/>
        <v>#VALUE!</v>
      </c>
      <c r="AA55" s="6" t="e">
        <f t="shared" si="4"/>
        <v>#DIV/0!</v>
      </c>
      <c r="AB55" s="6" t="e">
        <f t="shared" si="4"/>
        <v>#NAME?</v>
      </c>
      <c r="AC55" s="6" t="e">
        <f t="shared" si="4"/>
        <v>#NULL!</v>
      </c>
      <c r="AD55" s="6" t="e">
        <f t="shared" si="4"/>
        <v>#NUM!</v>
      </c>
      <c r="AE55" s="6" t="e">
        <f>XIRR($B$55:$F$55,$B$54:$F$54,P56)</f>
        <v>#REF!</v>
      </c>
      <c r="AF55" s="4" t="e">
        <f t="array" ref="AF55"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7" t="s">
        <v>288</v>
      </c>
      <c r="B56" s="14">
        <v>-0.1</v>
      </c>
      <c r="C56" s="14">
        <v>2</v>
      </c>
      <c r="D56" s="14">
        <v>0</v>
      </c>
      <c r="E56" s="14">
        <v>4</v>
      </c>
      <c r="F56" s="14">
        <v>5</v>
      </c>
      <c r="G56" s="6"/>
      <c r="H56" s="6" t="s">
        <v>32</v>
      </c>
      <c r="I56" s="6" t="b">
        <v>1</v>
      </c>
      <c r="J56" s="6" t="e">
        <v>#N/A</v>
      </c>
      <c r="K56" s="6" t="e">
        <f>#VALUE!</f>
        <v>#VALUE!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XNPV(Q54,B55:F55,B54:F54)</f>
        <v>4.5941641602098571E-9</v>
      </c>
      <c r="R56" s="6" t="e">
        <f t="shared" ref="R56:Z56" si="5">XNPV(B56,$B$55:$F$55,$B$54:$F$54)</f>
        <v>#NUM!</v>
      </c>
      <c r="S56" s="6">
        <f t="shared" si="5"/>
        <v>-0.61247484329765634</v>
      </c>
      <c r="T56" s="6" t="e">
        <f t="shared" si="5"/>
        <v>#NUM!</v>
      </c>
      <c r="U56" s="6">
        <f t="shared" si="5"/>
        <v>-1.0661583524424625</v>
      </c>
      <c r="V56" s="6">
        <f t="shared" si="5"/>
        <v>-1.2193650514728072</v>
      </c>
      <c r="W56" s="6" t="e">
        <f t="shared" si="5"/>
        <v>#NUM!</v>
      </c>
      <c r="X56" s="6" t="e">
        <f t="shared" si="5"/>
        <v>#VALUE!</v>
      </c>
      <c r="Y56" s="6" t="e">
        <f t="shared" si="5"/>
        <v>#VALUE!</v>
      </c>
      <c r="Z56" s="6" t="e">
        <f t="shared" si="5"/>
        <v>#N/A</v>
      </c>
      <c r="AA56" s="6" t="e">
        <f t="shared" ref="AA56:AB56" si="6">XNPV(K56,$B$55:$F$55,$B$54:$F$54)</f>
        <v>#VALUE!</v>
      </c>
      <c r="AB56" s="6" t="e">
        <f t="shared" si="6"/>
        <v>#DIV/0!</v>
      </c>
      <c r="AC56" s="6" t="e">
        <f>XNPV(M56,$B$55:$F$55,$B$54:$F$54)</f>
        <v>#NAME?</v>
      </c>
      <c r="AD56" s="6" t="e">
        <f t="shared" ref="AD56" si="7">XNPV(N56,$B$55:$F$55,$B$54:$F$54)</f>
        <v>#NULL!</v>
      </c>
      <c r="AE56" s="6" t="e">
        <f>XNPV(O56,$B$55:$F$55,$B$54:$F$54)</f>
        <v>#NUM!</v>
      </c>
      <c r="AF56" s="6" t="e">
        <f t="array" ref="AF56">XNPV(C56:D56,$B$55:$F$55,$B$54:$F$54)</f>
        <v>#VALUE!</v>
      </c>
      <c r="AG56" s="6" t="e">
        <f t="array" ref="AG56:AV56">XNPV(C56:P56,$B$55:$F$55,$B$54:$F$54)</f>
        <v>#VALUE!</v>
      </c>
      <c r="AH56" s="6" t="e">
        <v>#VALUE!</v>
      </c>
      <c r="AI56" s="6" t="e">
        <v>#VALUE!</v>
      </c>
      <c r="AJ56" s="6" t="e">
        <v>#VALUE!</v>
      </c>
      <c r="AK56" s="6" t="e">
        <v>#VALUE!</v>
      </c>
      <c r="AL56" s="6" t="e">
        <v>#VALUE!</v>
      </c>
      <c r="AM56" s="6" t="e">
        <v>#VALUE!</v>
      </c>
      <c r="AN56" s="6" t="e">
        <v>#VALUE!</v>
      </c>
      <c r="AO56" s="6" t="e">
        <v>#VALUE!</v>
      </c>
      <c r="AP56" s="6" t="e">
        <v>#VALUE!</v>
      </c>
      <c r="AQ56" s="6" t="e">
        <v>#VALUE!</v>
      </c>
      <c r="AR56" s="6" t="e">
        <v>#VALUE!</v>
      </c>
      <c r="AS56" s="6" t="e">
        <v>#VALUE!</v>
      </c>
      <c r="AT56" s="6" t="e">
        <v>#VALUE!</v>
      </c>
      <c r="AU56" s="6" t="e">
        <v>#VALUE!</v>
      </c>
      <c r="AV56" s="6" t="e">
        <v>#VALUE!</v>
      </c>
    </row>
    <row r="57" spans="1:48" x14ac:dyDescent="0.15">
      <c r="A57" s="16" t="s">
        <v>289</v>
      </c>
      <c r="R57" s="49"/>
    </row>
    <row r="58" spans="1:48" x14ac:dyDescent="0.15">
      <c r="A58" s="16" t="s">
        <v>290</v>
      </c>
    </row>
    <row r="59" spans="1:48" x14ac:dyDescent="0.15">
      <c r="A59" s="16" t="s">
        <v>291</v>
      </c>
    </row>
    <row r="61" spans="1:48" x14ac:dyDescent="0.15">
      <c r="Q61" s="14"/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297</v>
      </c>
      <c r="B8" s="14">
        <v>0</v>
      </c>
      <c r="C8" s="14">
        <v>2</v>
      </c>
      <c r="D8" s="14">
        <v>3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_xlfn.CONCAT(B8,C8,D8)</f>
        <v>023</v>
      </c>
      <c r="R8" s="6" t="str">
        <f t="shared" ref="R8:U8" si="0">_xlfn.CONCAT(C8,D8,E8)</f>
        <v>2310</v>
      </c>
      <c r="S8" s="6" t="str">
        <f t="shared" si="0"/>
        <v>310-1</v>
      </c>
      <c r="T8" s="6" t="str">
        <f t="shared" si="0"/>
        <v>10-1</v>
      </c>
      <c r="U8" s="6" t="str">
        <f t="shared" si="0"/>
        <v>-1ciao</v>
      </c>
      <c r="V8" s="6" t="str">
        <f>_xlfn.CONCAT(G8,H8,I8)</f>
        <v>ciaoTRUE</v>
      </c>
      <c r="W8" s="6" t="e">
        <f t="shared" ref="W8" si="1">_xlfn.CONCAT(H8,I8,J8)</f>
        <v>#VALUE!</v>
      </c>
      <c r="X8" s="6" t="e">
        <f t="shared" ref="X8" si="2">_xlfn.CONCAT(I8,J8,K8)</f>
        <v>#VALUE!</v>
      </c>
      <c r="Y8" s="6" t="e">
        <f t="shared" ref="Y8" si="3">_xlfn.CONCAT(J8,K8,L8)</f>
        <v>#VALUE!</v>
      </c>
      <c r="Z8" s="6" t="e">
        <f t="shared" ref="Z8" si="4">_xlfn.CONCAT(K8,L8,M8)</f>
        <v>#N/A</v>
      </c>
      <c r="AA8" s="6" t="e">
        <f t="shared" ref="AA8" si="5">_xlfn.CONCAT(L8,M8,N8)</f>
        <v>#DIV/0!</v>
      </c>
      <c r="AB8" s="6" t="e">
        <f t="shared" ref="AB8" si="6">_xlfn.CONCAT(M8,N8,O8)</f>
        <v>#NAME?</v>
      </c>
      <c r="AC8" s="6" t="e">
        <f t="shared" ref="AC8" si="7">_xlfn.CONCAT(N8,O8,P8)</f>
        <v>#NULL!</v>
      </c>
      <c r="AD8" s="6" t="e">
        <f t="shared" ref="AD8" si="8">_xlfn.CONCAT(O8,P8,Q8)</f>
        <v>#NUM!</v>
      </c>
      <c r="AE8" s="6" t="e">
        <f t="shared" ref="AE8" si="9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X9" si="10">CONCATENATE(C9,D9,E9)</f>
        <v>2310</v>
      </c>
      <c r="S9" s="6" t="str">
        <f t="shared" si="10"/>
        <v>310-1</v>
      </c>
      <c r="T9" s="6" t="str">
        <f t="shared" si="10"/>
        <v>10-1</v>
      </c>
      <c r="U9" s="6" t="str">
        <f t="shared" si="10"/>
        <v>-1ciao</v>
      </c>
      <c r="V9" s="6" t="str">
        <f t="shared" si="10"/>
        <v>ciaoTRUE</v>
      </c>
      <c r="W9" s="6" t="e">
        <f t="shared" si="10"/>
        <v>#VALUE!</v>
      </c>
      <c r="X9" s="6" t="e">
        <f t="shared" si="10"/>
        <v>#VALUE!</v>
      </c>
      <c r="Y9" s="6" t="e">
        <f t="shared" ref="Y9" si="11">CONCATENATE(J9,K9,L9)</f>
        <v>#VALUE!</v>
      </c>
      <c r="Z9" s="6" t="e">
        <f t="shared" ref="Z9" si="12">CONCATENATE(K9,L9,M9)</f>
        <v>#N/A</v>
      </c>
      <c r="AA9" s="6" t="e">
        <f t="shared" ref="AA9" si="13">CONCATENATE(L9,M9,N9)</f>
        <v>#DIV/0!</v>
      </c>
      <c r="AB9" s="6" t="e">
        <f t="shared" ref="AB9" si="14">CONCATENATE(M9,N9,O9)</f>
        <v>#NAME?</v>
      </c>
      <c r="AC9" s="6" t="e">
        <f t="shared" ref="AC9" si="15">CONCATENATE(N9,O9,P9)</f>
        <v>#NULL!</v>
      </c>
      <c r="AD9" s="6" t="e">
        <f t="shared" ref="AD9" si="16">CONCATENATE(O9,P9,Q9)</f>
        <v>#NUM!</v>
      </c>
      <c r="AE9" s="6" t="e">
        <f t="shared" ref="AE9" si="17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18">FIND("ia","ciao",I13)</f>
        <v>2</v>
      </c>
      <c r="Y13" s="4" t="e">
        <f t="shared" si="18"/>
        <v>#VALUE!</v>
      </c>
      <c r="Z13" s="4" t="e">
        <f t="shared" si="18"/>
        <v>#N/A</v>
      </c>
      <c r="AA13" s="4" t="e">
        <f t="shared" si="18"/>
        <v>#DIV/0!</v>
      </c>
      <c r="AB13" s="4" t="e">
        <f t="shared" si="18"/>
        <v>#NAME?</v>
      </c>
      <c r="AC13" s="4" t="e">
        <f t="shared" si="18"/>
        <v>#NULL!</v>
      </c>
      <c r="AD13" s="4" t="e">
        <f t="shared" si="18"/>
        <v>#NUM!</v>
      </c>
      <c r="AE13" s="4" t="e">
        <f t="shared" si="18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9">LEFT("ciao",C16)</f>
        <v>c</v>
      </c>
      <c r="S16" s="4" t="str">
        <f>LEFT(D16,2)</f>
        <v>2.</v>
      </c>
      <c r="T16" s="4" t="str">
        <f t="shared" si="19"/>
        <v>ciao</v>
      </c>
      <c r="U16" s="4" t="e">
        <f t="shared" si="19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0">LEFT("ciao",J16)</f>
        <v>#VALUE!</v>
      </c>
      <c r="Z16" s="4" t="e">
        <f t="shared" si="20"/>
        <v>#N/A</v>
      </c>
      <c r="AA16" s="4" t="e">
        <f t="shared" si="20"/>
        <v>#DIV/0!</v>
      </c>
      <c r="AB16" s="4" t="e">
        <f t="shared" si="20"/>
        <v>#NAME?</v>
      </c>
      <c r="AC16" s="4" t="e">
        <f t="shared" si="20"/>
        <v>#NULL!</v>
      </c>
      <c r="AD16" s="4" t="e">
        <f t="shared" si="20"/>
        <v>#NUM!</v>
      </c>
      <c r="AE16" s="4" t="e">
        <f t="shared" si="20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21">LEN(C18)</f>
        <v>3</v>
      </c>
      <c r="S18" s="4">
        <f t="shared" si="21"/>
        <v>3</v>
      </c>
      <c r="T18" s="4">
        <f t="shared" si="21"/>
        <v>2</v>
      </c>
      <c r="U18" s="4">
        <f t="shared" si="21"/>
        <v>2</v>
      </c>
      <c r="V18" s="4">
        <f t="shared" si="21"/>
        <v>0</v>
      </c>
      <c r="W18" s="4">
        <f t="shared" si="21"/>
        <v>4</v>
      </c>
      <c r="X18" s="4">
        <f t="shared" si="21"/>
        <v>4</v>
      </c>
      <c r="Y18" s="4" t="e">
        <f t="shared" si="21"/>
        <v>#VALUE!</v>
      </c>
      <c r="Z18" s="4" t="e">
        <f t="shared" si="21"/>
        <v>#N/A</v>
      </c>
      <c r="AA18" s="4" t="e">
        <f t="shared" si="21"/>
        <v>#DIV/0!</v>
      </c>
      <c r="AB18" s="4" t="e">
        <f t="shared" si="21"/>
        <v>#NAME?</v>
      </c>
      <c r="AC18" s="4" t="e">
        <f t="shared" si="21"/>
        <v>#NULL!</v>
      </c>
      <c r="AD18" s="4" t="e">
        <f t="shared" si="21"/>
        <v>#NUM!</v>
      </c>
      <c r="AE18" s="4" t="e">
        <f t="shared" si="21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22">LOWER(C20)</f>
        <v>1.9</v>
      </c>
      <c r="S20" s="4" t="str">
        <f t="shared" si="22"/>
        <v>2.3</v>
      </c>
      <c r="T20" s="4" t="str">
        <f t="shared" si="22"/>
        <v>10</v>
      </c>
      <c r="U20" s="4" t="str">
        <f t="shared" si="22"/>
        <v>-1</v>
      </c>
      <c r="V20" s="4" t="str">
        <f t="shared" si="22"/>
        <v/>
      </c>
      <c r="W20" s="4" t="str">
        <f t="shared" si="22"/>
        <v>ciao</v>
      </c>
      <c r="X20" s="4" t="str">
        <f t="shared" si="22"/>
        <v>true</v>
      </c>
      <c r="Y20" s="4" t="e">
        <f t="shared" si="22"/>
        <v>#VALUE!</v>
      </c>
      <c r="Z20" s="4" t="e">
        <f t="shared" si="22"/>
        <v>#N/A</v>
      </c>
      <c r="AA20" s="4" t="e">
        <f t="shared" si="22"/>
        <v>#DIV/0!</v>
      </c>
      <c r="AB20" s="4" t="e">
        <f t="shared" si="22"/>
        <v>#NAME?</v>
      </c>
      <c r="AC20" s="4" t="e">
        <f t="shared" si="22"/>
        <v>#NULL!</v>
      </c>
      <c r="AD20" s="4" t="e">
        <f t="shared" si="22"/>
        <v>#NUM!</v>
      </c>
      <c r="AE20" s="4" t="e">
        <f t="shared" si="22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23">MID("ciao",K21,2)</f>
        <v>#N/A</v>
      </c>
      <c r="AA21" s="4" t="e">
        <f t="shared" si="23"/>
        <v>#DIV/0!</v>
      </c>
      <c r="AB21" s="4" t="e">
        <f t="shared" si="23"/>
        <v>#NAME?</v>
      </c>
      <c r="AC21" s="4" t="e">
        <f t="shared" si="23"/>
        <v>#NULL!</v>
      </c>
      <c r="AD21" s="4" t="e">
        <f t="shared" si="23"/>
        <v>#NUM!</v>
      </c>
      <c r="AE21" s="4" t="e">
        <f t="shared" si="23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24">REPLACE("ciao",K26,2,"vv")</f>
        <v>#N/A</v>
      </c>
      <c r="AA26" s="4" t="e">
        <f t="shared" si="24"/>
        <v>#DIV/0!</v>
      </c>
      <c r="AB26" s="4" t="e">
        <f t="shared" si="24"/>
        <v>#NAME?</v>
      </c>
      <c r="AC26" s="4" t="e">
        <f t="shared" si="24"/>
        <v>#NULL!</v>
      </c>
      <c r="AD26" s="4" t="e">
        <f t="shared" si="24"/>
        <v>#NUM!</v>
      </c>
      <c r="AE26" s="4" t="e">
        <f t="shared" si="24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25">RIGHT("ciao",E29)</f>
        <v>ciao</v>
      </c>
      <c r="U29" s="4" t="e">
        <f t="shared" si="25"/>
        <v>#VALUE!</v>
      </c>
      <c r="V29" s="4" t="str">
        <f t="shared" si="25"/>
        <v/>
      </c>
      <c r="W29" s="4" t="e">
        <f t="shared" si="25"/>
        <v>#VALUE!</v>
      </c>
      <c r="X29" s="4" t="str">
        <f t="shared" si="25"/>
        <v>o</v>
      </c>
      <c r="Y29" s="4" t="e">
        <f t="shared" si="25"/>
        <v>#VALUE!</v>
      </c>
      <c r="Z29" s="4" t="e">
        <f t="shared" si="25"/>
        <v>#N/A</v>
      </c>
      <c r="AA29" s="4" t="e">
        <f t="shared" si="25"/>
        <v>#DIV/0!</v>
      </c>
      <c r="AB29" s="4" t="e">
        <f t="shared" si="25"/>
        <v>#NAME?</v>
      </c>
      <c r="AC29" s="4" t="e">
        <f t="shared" si="25"/>
        <v>#NULL!</v>
      </c>
      <c r="AD29" s="4" t="e">
        <f t="shared" si="25"/>
        <v>#NUM!</v>
      </c>
      <c r="AE29" s="4" t="e">
        <f t="shared" si="25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26">TRIM(C37)</f>
        <v>1.9</v>
      </c>
      <c r="S37" s="4" t="str">
        <f t="shared" si="26"/>
        <v>2.3</v>
      </c>
      <c r="T37" s="4" t="str">
        <f t="shared" si="26"/>
        <v>10</v>
      </c>
      <c r="U37" s="4" t="str">
        <f t="shared" si="26"/>
        <v>-1</v>
      </c>
      <c r="V37" s="4" t="str">
        <f t="shared" si="26"/>
        <v/>
      </c>
      <c r="W37" s="4" t="str">
        <f t="shared" si="26"/>
        <v>ciao</v>
      </c>
      <c r="X37" s="4" t="str">
        <f t="shared" si="26"/>
        <v>TRUE</v>
      </c>
      <c r="Y37" s="4" t="e">
        <f t="shared" si="26"/>
        <v>#VALUE!</v>
      </c>
      <c r="Z37" s="4" t="e">
        <f t="shared" si="26"/>
        <v>#N/A</v>
      </c>
      <c r="AA37" s="4" t="e">
        <f t="shared" si="26"/>
        <v>#DIV/0!</v>
      </c>
      <c r="AB37" s="4" t="e">
        <f t="shared" si="26"/>
        <v>#NAME?</v>
      </c>
      <c r="AC37" s="4" t="e">
        <f t="shared" si="26"/>
        <v>#NULL!</v>
      </c>
      <c r="AD37" s="4" t="e">
        <f t="shared" si="26"/>
        <v>#NUM!</v>
      </c>
      <c r="AE37" s="4" t="e">
        <f t="shared" si="26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27">UPPER(C40)</f>
        <v>1.9</v>
      </c>
      <c r="S40" s="4" t="str">
        <f t="shared" si="27"/>
        <v>2.3</v>
      </c>
      <c r="T40" s="4" t="str">
        <f t="shared" si="27"/>
        <v>10</v>
      </c>
      <c r="U40" s="4" t="str">
        <f t="shared" si="27"/>
        <v>-1</v>
      </c>
      <c r="V40" s="4" t="str">
        <f t="shared" si="27"/>
        <v/>
      </c>
      <c r="W40" s="4" t="str">
        <f t="shared" si="27"/>
        <v>CIAO</v>
      </c>
      <c r="X40" s="4" t="str">
        <f t="shared" si="27"/>
        <v>TRUE</v>
      </c>
      <c r="Y40" s="4" t="e">
        <f t="shared" si="27"/>
        <v>#VALUE!</v>
      </c>
      <c r="Z40" s="4" t="e">
        <f t="shared" si="27"/>
        <v>#N/A</v>
      </c>
      <c r="AA40" s="4" t="e">
        <f t="shared" si="27"/>
        <v>#DIV/0!</v>
      </c>
      <c r="AB40" s="4" t="e">
        <f t="shared" si="27"/>
        <v>#NAME?</v>
      </c>
      <c r="AC40" s="4" t="e">
        <f t="shared" si="27"/>
        <v>#NULL!</v>
      </c>
      <c r="AD40" s="4" t="e">
        <f t="shared" si="27"/>
        <v>#NUM!</v>
      </c>
      <c r="AE40" s="4" t="e">
        <f t="shared" si="27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6640625" style="4" bestFit="1" customWidth="1"/>
    <col min="18" max="18" width="5.6640625" style="4" bestFit="1" customWidth="1"/>
    <col min="19" max="19" width="3.83203125" style="4" bestFit="1" customWidth="1"/>
    <col min="20" max="22" width="5.1640625" style="4" bestFit="1" customWidth="1"/>
    <col min="23" max="23" width="5.6640625" style="4" bestFit="1" customWidth="1"/>
    <col min="24" max="24" width="5.1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5" width="4.83203125" style="4" bestFit="1" customWidth="1"/>
    <col min="36" max="36" width="3.1640625" style="4" bestFit="1" customWidth="1"/>
    <col min="37" max="38" width="4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1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1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1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 t="array" ref="AF6"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48" x14ac:dyDescent="0.15">
      <c r="A17" s="16" t="s">
        <v>113</v>
      </c>
    </row>
    <row r="18" spans="1:48" x14ac:dyDescent="0.15">
      <c r="A18" s="16" t="s">
        <v>114</v>
      </c>
    </row>
    <row r="19" spans="1:48" x14ac:dyDescent="0.15">
      <c r="A19" s="16" t="s">
        <v>115</v>
      </c>
    </row>
    <row r="20" spans="1:48" x14ac:dyDescent="0.15">
      <c r="A20" s="16" t="s">
        <v>116</v>
      </c>
    </row>
    <row r="21" spans="1:48" x14ac:dyDescent="0.15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1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4">COUNT(I21,G21)</f>
        <v>0</v>
      </c>
      <c r="Y21" s="6">
        <f>COUNT(J21,H21)</f>
        <v>0</v>
      </c>
      <c r="Z21" s="6">
        <f t="shared" si="4"/>
        <v>0</v>
      </c>
      <c r="AA21" s="6">
        <f t="shared" si="4"/>
        <v>0</v>
      </c>
      <c r="AB21" s="6">
        <f t="shared" si="4"/>
        <v>0</v>
      </c>
      <c r="AC21" s="6">
        <f t="shared" si="4"/>
        <v>0</v>
      </c>
      <c r="AD21" s="6">
        <f t="shared" si="4"/>
        <v>0</v>
      </c>
      <c r="AE21" s="6">
        <f t="shared" si="4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1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5">COUNTA(H22,F22)</f>
        <v>2</v>
      </c>
      <c r="X22" s="6">
        <f t="shared" si="5"/>
        <v>1</v>
      </c>
      <c r="Y22" s="6">
        <f t="shared" si="5"/>
        <v>2</v>
      </c>
      <c r="Z22" s="6">
        <f t="shared" si="5"/>
        <v>2</v>
      </c>
      <c r="AA22" s="6">
        <f t="shared" si="5"/>
        <v>2</v>
      </c>
      <c r="AB22" s="6">
        <f t="shared" si="5"/>
        <v>2</v>
      </c>
      <c r="AC22" s="6">
        <f t="shared" si="5"/>
        <v>2</v>
      </c>
      <c r="AD22" s="6">
        <f t="shared" si="5"/>
        <v>2</v>
      </c>
      <c r="AE22" s="6">
        <f t="shared" si="5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7" t="s">
        <v>119</v>
      </c>
      <c r="B23" s="14">
        <v>0</v>
      </c>
      <c r="C23" s="14">
        <v>0.1</v>
      </c>
      <c r="D23" s="14">
        <v>-2</v>
      </c>
      <c r="E23" s="14">
        <v>-3</v>
      </c>
      <c r="F23" s="14">
        <v>4</v>
      </c>
      <c r="G23" s="6"/>
      <c r="H23" s="31" t="s">
        <v>462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>
        <f>COUNTBLANK(B23:C23)</f>
        <v>0</v>
      </c>
      <c r="R23" s="6">
        <f t="shared" ref="R23:AE23" si="6">COUNTBLANK(C23:D23)</f>
        <v>0</v>
      </c>
      <c r="S23" s="6">
        <f>COUNTBLANK(B23)</f>
        <v>0</v>
      </c>
      <c r="T23" s="6">
        <f t="shared" si="6"/>
        <v>0</v>
      </c>
      <c r="U23" s="6">
        <f t="shared" si="6"/>
        <v>1</v>
      </c>
      <c r="V23" s="6">
        <f>COUNTBLANK(G23:H23)</f>
        <v>2</v>
      </c>
      <c r="W23" s="6">
        <f>COUNTBLANK(H23:I23)</f>
        <v>1</v>
      </c>
      <c r="X23" s="6">
        <f t="shared" si="6"/>
        <v>0</v>
      </c>
      <c r="Y23" s="6">
        <f t="shared" si="6"/>
        <v>0</v>
      </c>
      <c r="Z23" s="6">
        <f t="shared" si="6"/>
        <v>0</v>
      </c>
      <c r="AA23" s="6">
        <f t="shared" si="6"/>
        <v>0</v>
      </c>
      <c r="AB23" s="6">
        <f t="shared" si="6"/>
        <v>0</v>
      </c>
      <c r="AC23" s="6">
        <f t="shared" si="6"/>
        <v>0</v>
      </c>
      <c r="AD23" s="6">
        <f t="shared" si="6"/>
        <v>0</v>
      </c>
      <c r="AE23" s="6">
        <f t="shared" si="6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1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7">COUNTIF(H24:I24,H24)</f>
        <v>1</v>
      </c>
      <c r="Z24" s="6">
        <f t="shared" si="7"/>
        <v>1</v>
      </c>
      <c r="AA24" s="6">
        <f t="shared" si="7"/>
        <v>1</v>
      </c>
      <c r="AB24" s="6">
        <f t="shared" si="7"/>
        <v>1</v>
      </c>
      <c r="AC24" s="6">
        <f t="shared" si="7"/>
        <v>1</v>
      </c>
      <c r="AD24" s="6">
        <f t="shared" si="7"/>
        <v>1</v>
      </c>
      <c r="AE24" s="6">
        <f t="shared" si="7"/>
        <v>1</v>
      </c>
      <c r="AF24" s="11">
        <f t="array" ref="AF24"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6" t="s">
        <v>121</v>
      </c>
    </row>
    <row r="26" spans="1:48" x14ac:dyDescent="0.15">
      <c r="A26" s="29" t="s">
        <v>122</v>
      </c>
      <c r="B26" s="14"/>
      <c r="C26" s="14"/>
      <c r="D26" s="14"/>
      <c r="E26" s="14"/>
      <c r="F26" s="14"/>
      <c r="G26" s="6"/>
      <c r="H26" s="31"/>
      <c r="I26" s="6"/>
      <c r="J26" s="6"/>
      <c r="K26" s="6"/>
      <c r="L26" s="9"/>
      <c r="M26" s="9"/>
      <c r="N26" s="9"/>
      <c r="O26" s="9"/>
      <c r="P26" s="9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29" t="s">
        <v>123</v>
      </c>
      <c r="B27" s="14"/>
      <c r="C27" s="14"/>
      <c r="D27" s="14"/>
      <c r="E27" s="14"/>
      <c r="F27" s="14"/>
      <c r="G27" s="6"/>
      <c r="H27" s="31"/>
      <c r="I27" s="6"/>
      <c r="J27" s="6"/>
      <c r="K27" s="6"/>
      <c r="L27" s="9"/>
      <c r="M27" s="9"/>
      <c r="N27" s="9"/>
      <c r="O27" s="9"/>
      <c r="P27" s="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29" t="s">
        <v>124</v>
      </c>
    </row>
    <row r="29" spans="1:48" x14ac:dyDescent="0.15">
      <c r="A29" s="16" t="s">
        <v>125</v>
      </c>
    </row>
    <row r="30" spans="1:48" x14ac:dyDescent="0.15">
      <c r="A30" s="16" t="s">
        <v>126</v>
      </c>
    </row>
    <row r="31" spans="1:48" x14ac:dyDescent="0.15">
      <c r="A31" s="16" t="s">
        <v>127</v>
      </c>
    </row>
    <row r="32" spans="1:48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  <c r="AG55" s="51"/>
      <c r="AH55" s="51"/>
      <c r="AI55" s="51"/>
      <c r="AJ55" s="51"/>
      <c r="AK55" s="51"/>
      <c r="AL55" s="13"/>
      <c r="AM55" s="13"/>
      <c r="AN55" s="13"/>
      <c r="AO55" s="13"/>
      <c r="AP55" s="13"/>
      <c r="AQ55" s="9"/>
      <c r="AR55" s="9"/>
      <c r="AS55" s="9"/>
      <c r="AT55" s="9"/>
      <c r="AU55" s="9"/>
    </row>
    <row r="56" spans="1:48" x14ac:dyDescent="0.15">
      <c r="A56" s="17" t="s">
        <v>152</v>
      </c>
      <c r="B56" s="14">
        <v>0.1</v>
      </c>
      <c r="C56" s="14">
        <v>-10</v>
      </c>
      <c r="D56" s="14">
        <v>0.9</v>
      </c>
      <c r="E56" s="14">
        <v>2.2000000000000002</v>
      </c>
      <c r="F56" s="14">
        <v>-0.1</v>
      </c>
      <c r="G56" s="6"/>
      <c r="H56" s="31" t="s">
        <v>463</v>
      </c>
      <c r="I56" s="6" t="b">
        <v>1</v>
      </c>
      <c r="J56" s="6" t="e"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8">LARGE($B56:$I56,I56)</f>
        <v>2.2000000000000002</v>
      </c>
      <c r="Y56" s="6" t="e">
        <f>LARGE($B56:$J56,J56)</f>
        <v>#VALUE!</v>
      </c>
      <c r="Z56" s="6" t="e">
        <f t="shared" ref="Z56:AE56" si="9">LARGE($B56:$J56,K56)</f>
        <v>#N/A</v>
      </c>
      <c r="AA56" s="6" t="e">
        <f t="shared" si="9"/>
        <v>#DIV/0!</v>
      </c>
      <c r="AB56" s="6" t="e">
        <f t="shared" si="9"/>
        <v>#NAME?</v>
      </c>
      <c r="AC56" s="6" t="e">
        <f t="shared" si="9"/>
        <v>#NULL!</v>
      </c>
      <c r="AD56" s="6" t="e">
        <f t="shared" si="9"/>
        <v>#NUM!</v>
      </c>
      <c r="AE56" s="6" t="e">
        <f t="shared" si="9"/>
        <v>#REF!</v>
      </c>
      <c r="AF56" s="6" t="e">
        <f t="array" ref="AF56">LARGE($B56:$I56,D56:E56)</f>
        <v>#NUM!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1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0">MAX(K61:L61)</f>
        <v>#N/A</v>
      </c>
      <c r="AA61" s="6" t="e">
        <f t="shared" si="10"/>
        <v>#DIV/0!</v>
      </c>
      <c r="AB61" s="6" t="e">
        <f t="shared" si="10"/>
        <v>#NAME?</v>
      </c>
      <c r="AC61" s="6" t="e">
        <f t="shared" si="10"/>
        <v>#NULL!</v>
      </c>
      <c r="AD61" s="6" t="e">
        <f t="shared" si="10"/>
        <v>#NUM!</v>
      </c>
      <c r="AE61" s="6" t="e">
        <f t="shared" si="10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1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1">MAXA(M62:N62)</f>
        <v>#NAME?</v>
      </c>
      <c r="AC62" s="6" t="e">
        <f t="shared" si="11"/>
        <v>#NULL!</v>
      </c>
      <c r="AD62" s="6" t="e">
        <f t="shared" si="11"/>
        <v>#NUM!</v>
      </c>
      <c r="AE62" s="6" t="e">
        <f t="shared" si="11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1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2">MIN(J65:K65)</f>
        <v>#VALUE!</v>
      </c>
      <c r="Z65" s="6" t="e">
        <f t="shared" si="12"/>
        <v>#N/A</v>
      </c>
      <c r="AA65" s="6" t="e">
        <f t="shared" si="12"/>
        <v>#DIV/0!</v>
      </c>
      <c r="AB65" s="6" t="e">
        <f t="shared" si="12"/>
        <v>#NAME?</v>
      </c>
      <c r="AC65" s="6" t="e">
        <f t="shared" si="12"/>
        <v>#NULL!</v>
      </c>
      <c r="AD65" s="6" t="e">
        <f t="shared" si="12"/>
        <v>#NUM!</v>
      </c>
      <c r="AE65" s="6" t="e">
        <f t="shared" si="12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1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3">MINA(J67:K67)</f>
        <v>#VALUE!</v>
      </c>
      <c r="Z67" s="6" t="e">
        <f t="shared" si="13"/>
        <v>#N/A</v>
      </c>
      <c r="AA67" s="6" t="e">
        <f t="shared" si="13"/>
        <v>#DIV/0!</v>
      </c>
      <c r="AB67" s="6" t="e">
        <f t="shared" si="13"/>
        <v>#NAME?</v>
      </c>
      <c r="AC67" s="6" t="e">
        <f t="shared" si="13"/>
        <v>#NULL!</v>
      </c>
      <c r="AD67" s="6" t="e">
        <f t="shared" si="13"/>
        <v>#NUM!</v>
      </c>
      <c r="AE67" s="6" t="e">
        <f t="shared" si="13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48" x14ac:dyDescent="0.15">
      <c r="A81" s="16" t="s">
        <v>175</v>
      </c>
    </row>
    <row r="82" spans="1:48" x14ac:dyDescent="0.15">
      <c r="A82" s="16" t="s">
        <v>176</v>
      </c>
    </row>
    <row r="83" spans="1:48" x14ac:dyDescent="0.15">
      <c r="A83" s="16" t="s">
        <v>177</v>
      </c>
    </row>
    <row r="84" spans="1:48" x14ac:dyDescent="0.15">
      <c r="A84" s="16" t="s">
        <v>178</v>
      </c>
    </row>
    <row r="85" spans="1:48" x14ac:dyDescent="0.15">
      <c r="A85" s="16" t="s">
        <v>179</v>
      </c>
    </row>
    <row r="86" spans="1:48" x14ac:dyDescent="0.15">
      <c r="A86" s="16" t="s">
        <v>180</v>
      </c>
    </row>
    <row r="87" spans="1:48" x14ac:dyDescent="0.15">
      <c r="A87" s="16" t="s">
        <v>181</v>
      </c>
    </row>
    <row r="88" spans="1:48" x14ac:dyDescent="0.15">
      <c r="A88" s="16" t="s">
        <v>182</v>
      </c>
    </row>
    <row r="89" spans="1:48" x14ac:dyDescent="0.15">
      <c r="A89" s="16" t="s">
        <v>183</v>
      </c>
    </row>
    <row r="90" spans="1:48" x14ac:dyDescent="0.15">
      <c r="A90" s="16" t="s">
        <v>184</v>
      </c>
    </row>
    <row r="91" spans="1:48" x14ac:dyDescent="0.15">
      <c r="A91" s="16" t="s">
        <v>185</v>
      </c>
    </row>
    <row r="92" spans="1:48" x14ac:dyDescent="0.15">
      <c r="A92" s="16" t="s">
        <v>186</v>
      </c>
    </row>
    <row r="93" spans="1:48" x14ac:dyDescent="0.15">
      <c r="A93" s="17" t="s">
        <v>187</v>
      </c>
      <c r="B93" s="14">
        <v>0</v>
      </c>
      <c r="C93" s="14">
        <v>-10</v>
      </c>
      <c r="D93" s="14">
        <v>0.9</v>
      </c>
      <c r="E93" s="14">
        <v>2.2000000000000002</v>
      </c>
      <c r="F93" s="14">
        <v>-0.1</v>
      </c>
      <c r="G93" s="6"/>
      <c r="H93" s="31" t="s">
        <v>464</v>
      </c>
      <c r="I93" s="6" t="b">
        <v>1</v>
      </c>
      <c r="J93" s="6" t="e">
        <v>#VALUE!</v>
      </c>
      <c r="K93" s="6" t="e">
        <v>#N/A</v>
      </c>
      <c r="L93" s="9" t="e">
        <v>#DIV/0!</v>
      </c>
      <c r="M93" s="9" t="e">
        <v>#NAME?</v>
      </c>
      <c r="N93" s="9" t="e">
        <v>#NULL!</v>
      </c>
      <c r="O93" s="9" t="e">
        <v>#NUM!</v>
      </c>
      <c r="P93" s="9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4">SMALL($B93:$J93,J93)</f>
        <v>#VALUE!</v>
      </c>
      <c r="Z93" s="6" t="e">
        <f t="shared" si="14"/>
        <v>#N/A</v>
      </c>
      <c r="AA93" s="6" t="e">
        <f t="shared" si="14"/>
        <v>#DIV/0!</v>
      </c>
      <c r="AB93" s="6" t="e">
        <f t="shared" si="14"/>
        <v>#NAME?</v>
      </c>
      <c r="AC93" s="6" t="e">
        <f t="shared" si="14"/>
        <v>#NULL!</v>
      </c>
      <c r="AD93" s="6" t="e">
        <f t="shared" si="14"/>
        <v>#NUM!</v>
      </c>
      <c r="AE93" s="6" t="e">
        <f t="shared" si="14"/>
        <v>#REF!</v>
      </c>
      <c r="AF93" s="6" t="e">
        <f t="array" ref="AF93">SMALL($B93:$I93,D93:E93)</f>
        <v>#NUM!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6" t="s">
        <v>188</v>
      </c>
    </row>
    <row r="95" spans="1:48" x14ac:dyDescent="0.15">
      <c r="A95" s="17" t="s">
        <v>189</v>
      </c>
      <c r="B95" s="14">
        <v>0</v>
      </c>
      <c r="C95" s="14">
        <v>-10</v>
      </c>
      <c r="D95" s="14">
        <v>0.9</v>
      </c>
      <c r="E95" s="14">
        <v>2.2000000000000002</v>
      </c>
      <c r="F95" s="14">
        <v>-0.1</v>
      </c>
      <c r="G95" s="6"/>
      <c r="H95" s="31" t="s">
        <v>464</v>
      </c>
      <c r="I95" s="6" t="b">
        <v>1</v>
      </c>
      <c r="J95" s="6" t="e">
        <v>#VALUE!</v>
      </c>
      <c r="K95" s="6" t="e">
        <v>#N/A</v>
      </c>
      <c r="L95" s="9" t="e">
        <v>#DIV/0!</v>
      </c>
      <c r="M95" s="9" t="e">
        <v>#NAME?</v>
      </c>
      <c r="N95" s="9" t="e">
        <v>#NULL!</v>
      </c>
      <c r="O95" s="9" t="e">
        <v>#NUM!</v>
      </c>
      <c r="P95" s="9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15">_xlfn.STDEV.P(L95:M95)</f>
        <v>#DIV/0!</v>
      </c>
      <c r="AB95" s="6" t="e">
        <f t="shared" si="15"/>
        <v>#NAME?</v>
      </c>
      <c r="AC95" s="6" t="e">
        <f t="shared" si="15"/>
        <v>#NULL!</v>
      </c>
      <c r="AD95" s="6" t="e">
        <f t="shared" si="15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7" t="s">
        <v>190</v>
      </c>
      <c r="B96" s="14">
        <v>0</v>
      </c>
      <c r="C96" s="14">
        <v>-10</v>
      </c>
      <c r="D96" s="14">
        <v>0.9</v>
      </c>
      <c r="E96" s="14">
        <v>2.2000000000000002</v>
      </c>
      <c r="F96" s="14">
        <v>-0.1</v>
      </c>
      <c r="G96" s="6"/>
      <c r="H96" s="31" t="s">
        <v>464</v>
      </c>
      <c r="I96" s="6" t="b">
        <v>1</v>
      </c>
      <c r="J96" s="6" t="e">
        <v>#VALUE!</v>
      </c>
      <c r="K96" s="6" t="e">
        <v>#N/A</v>
      </c>
      <c r="L96" s="9" t="e">
        <v>#DIV/0!</v>
      </c>
      <c r="M96" s="9" t="e">
        <v>#NAME?</v>
      </c>
      <c r="N96" s="9" t="e">
        <v>#NULL!</v>
      </c>
      <c r="O96" s="9" t="e">
        <v>#NUM!</v>
      </c>
      <c r="P96" s="9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16">_xlfn.STDEV.S(L96:M96)</f>
        <v>#DIV/0!</v>
      </c>
      <c r="AB96" s="6" t="e">
        <f t="shared" si="16"/>
        <v>#NAME?</v>
      </c>
      <c r="AC96" s="6" t="e">
        <f t="shared" si="16"/>
        <v>#NULL!</v>
      </c>
      <c r="AD96" s="6" t="e">
        <f t="shared" si="16"/>
        <v>#NUM!</v>
      </c>
      <c r="AE96" s="6" t="e">
        <f t="shared" si="16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7" t="s">
        <v>191</v>
      </c>
      <c r="B97" s="14">
        <v>0</v>
      </c>
      <c r="C97" s="14">
        <v>-10</v>
      </c>
      <c r="D97" s="14">
        <v>0.9</v>
      </c>
      <c r="E97" s="14">
        <v>2.2000000000000002</v>
      </c>
      <c r="F97" s="14">
        <v>-0.1</v>
      </c>
      <c r="G97" s="6"/>
      <c r="H97" s="31" t="s">
        <v>464</v>
      </c>
      <c r="I97" s="6" t="b">
        <v>1</v>
      </c>
      <c r="J97" s="6" t="e">
        <v>#VALUE!</v>
      </c>
      <c r="K97" s="6" t="e">
        <v>#N/A</v>
      </c>
      <c r="L97" s="9" t="e">
        <v>#DIV/0!</v>
      </c>
      <c r="M97" s="9" t="e">
        <v>#NAME?</v>
      </c>
      <c r="N97" s="9" t="e">
        <v>#NULL!</v>
      </c>
      <c r="O97" s="9" t="e">
        <v>#NUM!</v>
      </c>
      <c r="P97" s="9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17">STDEVA(L97:M97)</f>
        <v>#DIV/0!</v>
      </c>
      <c r="AB97" s="6" t="e">
        <f t="shared" si="17"/>
        <v>#NAME?</v>
      </c>
      <c r="AC97" s="6" t="e">
        <f t="shared" si="17"/>
        <v>#NULL!</v>
      </c>
      <c r="AD97" s="6" t="e">
        <f t="shared" si="17"/>
        <v>#NUM!</v>
      </c>
      <c r="AE97" s="6" t="e">
        <f t="shared" si="17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7" t="s">
        <v>192</v>
      </c>
      <c r="B98" s="14">
        <v>0</v>
      </c>
      <c r="C98" s="14">
        <v>-10</v>
      </c>
      <c r="D98" s="14">
        <v>0.9</v>
      </c>
      <c r="E98" s="14">
        <v>2.2000000000000002</v>
      </c>
      <c r="F98" s="14">
        <v>-0.1</v>
      </c>
      <c r="G98" s="6"/>
      <c r="H98" s="31" t="s">
        <v>464</v>
      </c>
      <c r="I98" s="6" t="b">
        <v>1</v>
      </c>
      <c r="J98" s="6" t="e">
        <v>#VALUE!</v>
      </c>
      <c r="K98" s="6" t="e">
        <v>#N/A</v>
      </c>
      <c r="L98" s="9" t="e">
        <v>#DIV/0!</v>
      </c>
      <c r="M98" s="9" t="e">
        <v>#NAME?</v>
      </c>
      <c r="N98" s="9" t="e">
        <v>#NULL!</v>
      </c>
      <c r="O98" s="9" t="e">
        <v>#NUM!</v>
      </c>
      <c r="P98" s="9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18">STDEVPA(L98:M98)</f>
        <v>#DIV/0!</v>
      </c>
      <c r="AB98" s="6" t="e">
        <f t="shared" si="18"/>
        <v>#NAME?</v>
      </c>
      <c r="AC98" s="6" t="e">
        <f t="shared" si="18"/>
        <v>#NULL!</v>
      </c>
      <c r="AD98" s="6" t="e">
        <f t="shared" si="18"/>
        <v>#NUM!</v>
      </c>
      <c r="AE98" s="6" t="e">
        <f t="shared" si="18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6" t="s">
        <v>193</v>
      </c>
    </row>
    <row r="100" spans="1:48" ht="15" x14ac:dyDescent="0.2">
      <c r="A100" s="16" t="s">
        <v>194</v>
      </c>
      <c r="T100" s="30"/>
    </row>
    <row r="101" spans="1:48" x14ac:dyDescent="0.15">
      <c r="A101" s="16" t="s">
        <v>206</v>
      </c>
    </row>
    <row r="102" spans="1:48" x14ac:dyDescent="0.15">
      <c r="A102" s="16" t="s">
        <v>195</v>
      </c>
    </row>
    <row r="103" spans="1:48" x14ac:dyDescent="0.15">
      <c r="A103" s="16" t="s">
        <v>196</v>
      </c>
    </row>
    <row r="104" spans="1:48" x14ac:dyDescent="0.15">
      <c r="A104" s="16" t="s">
        <v>207</v>
      </c>
    </row>
    <row r="105" spans="1:48" x14ac:dyDescent="0.15">
      <c r="A105" s="16" t="s">
        <v>197</v>
      </c>
    </row>
    <row r="106" spans="1:48" x14ac:dyDescent="0.15">
      <c r="A106" s="16" t="s">
        <v>198</v>
      </c>
    </row>
    <row r="107" spans="1:48" x14ac:dyDescent="0.15">
      <c r="A107" s="16" t="s">
        <v>199</v>
      </c>
    </row>
    <row r="108" spans="1:48" x14ac:dyDescent="0.15">
      <c r="A108" s="17" t="s">
        <v>200</v>
      </c>
      <c r="B108" s="14">
        <v>0</v>
      </c>
      <c r="C108" s="14">
        <v>-10</v>
      </c>
      <c r="D108" s="14">
        <v>0.9</v>
      </c>
      <c r="E108" s="14">
        <v>2.2000000000000002</v>
      </c>
      <c r="F108" s="14">
        <v>-0.1</v>
      </c>
      <c r="G108" s="6"/>
      <c r="H108" s="31" t="s">
        <v>464</v>
      </c>
      <c r="I108" s="6" t="b">
        <v>1</v>
      </c>
      <c r="J108" s="6" t="e">
        <v>#VALUE!</v>
      </c>
      <c r="K108" s="6" t="e">
        <v>#N/A</v>
      </c>
      <c r="L108" s="9" t="e">
        <v>#DIV/0!</v>
      </c>
      <c r="M108" s="9" t="e">
        <v>#NAME?</v>
      </c>
      <c r="N108" s="9" t="e">
        <v>#NULL!</v>
      </c>
      <c r="O108" s="9" t="e">
        <v>#NUM!</v>
      </c>
      <c r="P108" s="9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19">_xlfn.VAR.P(K108:L108)</f>
        <v>#N/A</v>
      </c>
      <c r="AA108" s="6" t="e">
        <f t="shared" si="19"/>
        <v>#DIV/0!</v>
      </c>
      <c r="AB108" s="6" t="e">
        <f t="shared" si="19"/>
        <v>#NAME?</v>
      </c>
      <c r="AC108" s="6" t="e">
        <f t="shared" si="19"/>
        <v>#NULL!</v>
      </c>
      <c r="AD108" s="6" t="e">
        <f t="shared" si="19"/>
        <v>#NUM!</v>
      </c>
      <c r="AE108" s="6" t="e">
        <f t="shared" si="19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7" t="s">
        <v>201</v>
      </c>
      <c r="B109" s="14">
        <v>0</v>
      </c>
      <c r="C109" s="14">
        <v>-10</v>
      </c>
      <c r="D109" s="14">
        <v>0.9</v>
      </c>
      <c r="E109" s="14">
        <v>2.2000000000000002</v>
      </c>
      <c r="F109" s="14">
        <v>-0.1</v>
      </c>
      <c r="G109" s="6"/>
      <c r="H109" s="31" t="s">
        <v>464</v>
      </c>
      <c r="I109" s="6" t="b">
        <v>1</v>
      </c>
      <c r="J109" s="6" t="e">
        <v>#VALUE!</v>
      </c>
      <c r="K109" s="6" t="e">
        <v>#N/A</v>
      </c>
      <c r="L109" s="9" t="e">
        <v>#DIV/0!</v>
      </c>
      <c r="M109" s="9" t="e">
        <v>#NAME?</v>
      </c>
      <c r="N109" s="9" t="e">
        <v>#NULL!</v>
      </c>
      <c r="O109" s="9" t="e">
        <v>#NUM!</v>
      </c>
      <c r="P109" s="9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0">_xlfn.VAR.S(K109:L109)</f>
        <v>#N/A</v>
      </c>
      <c r="AA109" s="6" t="e">
        <f t="shared" si="20"/>
        <v>#DIV/0!</v>
      </c>
      <c r="AB109" s="6" t="e">
        <f t="shared" si="20"/>
        <v>#NAME?</v>
      </c>
      <c r="AC109" s="6" t="e">
        <f t="shared" si="20"/>
        <v>#NULL!</v>
      </c>
      <c r="AD109" s="6" t="e">
        <f t="shared" si="20"/>
        <v>#NUM!</v>
      </c>
      <c r="AE109" s="6" t="e">
        <f t="shared" si="20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7" t="s">
        <v>202</v>
      </c>
      <c r="B110" s="14">
        <v>0</v>
      </c>
      <c r="C110" s="14">
        <v>-10</v>
      </c>
      <c r="D110" s="14">
        <v>0.9</v>
      </c>
      <c r="E110" s="14">
        <v>2.2000000000000002</v>
      </c>
      <c r="F110" s="14">
        <v>-0.1</v>
      </c>
      <c r="G110" s="6"/>
      <c r="H110" s="31" t="s">
        <v>464</v>
      </c>
      <c r="I110" s="6" t="b">
        <v>1</v>
      </c>
      <c r="J110" s="6" t="e">
        <v>#VALUE!</v>
      </c>
      <c r="K110" s="6" t="e">
        <v>#N/A</v>
      </c>
      <c r="L110" s="9" t="e">
        <v>#DIV/0!</v>
      </c>
      <c r="M110" s="9" t="e">
        <v>#NAME?</v>
      </c>
      <c r="N110" s="9" t="e">
        <v>#NULL!</v>
      </c>
      <c r="O110" s="9" t="e">
        <v>#NUM!</v>
      </c>
      <c r="P110" s="9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1">VARA(K110:L110)</f>
        <v>#N/A</v>
      </c>
      <c r="AA110" s="6" t="e">
        <f t="shared" si="21"/>
        <v>#DIV/0!</v>
      </c>
      <c r="AB110" s="6" t="e">
        <f t="shared" si="21"/>
        <v>#NAME?</v>
      </c>
      <c r="AC110" s="6" t="e">
        <f t="shared" si="21"/>
        <v>#NULL!</v>
      </c>
      <c r="AD110" s="6" t="e">
        <f t="shared" si="21"/>
        <v>#NUM!</v>
      </c>
      <c r="AE110" s="6" t="e">
        <f t="shared" si="21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7" t="s">
        <v>203</v>
      </c>
      <c r="B111" s="14">
        <v>0</v>
      </c>
      <c r="C111" s="14">
        <v>-10</v>
      </c>
      <c r="D111" s="14">
        <v>0.9</v>
      </c>
      <c r="E111" s="14">
        <v>2.2000000000000002</v>
      </c>
      <c r="F111" s="14">
        <v>-0.1</v>
      </c>
      <c r="G111" s="6"/>
      <c r="H111" s="31" t="s">
        <v>464</v>
      </c>
      <c r="I111" s="6" t="b">
        <v>1</v>
      </c>
      <c r="J111" s="6" t="e">
        <v>#VALUE!</v>
      </c>
      <c r="K111" s="6" t="e">
        <v>#N/A</v>
      </c>
      <c r="L111" s="9" t="e">
        <v>#DIV/0!</v>
      </c>
      <c r="M111" s="9" t="e">
        <v>#NAME?</v>
      </c>
      <c r="N111" s="9" t="e">
        <v>#NULL!</v>
      </c>
      <c r="O111" s="9" t="e">
        <v>#NUM!</v>
      </c>
      <c r="P111" s="9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22">VARPA(K111:L111)</f>
        <v>#N/A</v>
      </c>
      <c r="AA111" s="6" t="e">
        <f t="shared" si="22"/>
        <v>#DIV/0!</v>
      </c>
      <c r="AB111" s="6" t="e">
        <f t="shared" si="22"/>
        <v>#NAME?</v>
      </c>
      <c r="AC111" s="6" t="e">
        <f t="shared" si="22"/>
        <v>#NULL!</v>
      </c>
      <c r="AD111" s="6" t="e">
        <f t="shared" si="22"/>
        <v>#NUM!</v>
      </c>
      <c r="AE111" s="6" t="e">
        <f t="shared" si="22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6640625" style="4" bestFit="1" customWidth="1"/>
    <col min="3" max="3" width="1.83203125" style="4" bestFit="1" customWidth="1"/>
    <col min="4" max="4" width="7.33203125" style="4" bestFit="1" customWidth="1"/>
    <col min="5" max="5" width="2.83203125" style="4" bestFit="1" customWidth="1"/>
    <col min="6" max="6" width="1.5" style="4" bestFit="1" customWidth="1"/>
    <col min="7" max="7" width="4.6640625" style="4" bestFit="1" customWidth="1"/>
    <col min="8" max="8" width="6.6640625" style="4" bestFit="1" customWidth="1"/>
    <col min="9" max="9" width="3.832031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6.1640625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x14ac:dyDescent="0.15">
      <c r="A2" s="54"/>
      <c r="B2" s="54" t="s">
        <v>27</v>
      </c>
      <c r="C2" s="54"/>
      <c r="D2" s="54"/>
      <c r="E2" s="54"/>
      <c r="F2" s="54"/>
      <c r="G2" s="32" t="s">
        <v>38</v>
      </c>
      <c r="H2" s="32" t="s">
        <v>28</v>
      </c>
      <c r="I2" s="32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32" t="s">
        <v>38</v>
      </c>
      <c r="W2" s="32" t="s">
        <v>28</v>
      </c>
      <c r="X2" s="32" t="s">
        <v>94</v>
      </c>
      <c r="Y2" s="54" t="s">
        <v>29</v>
      </c>
      <c r="Z2" s="54"/>
      <c r="AA2" s="54"/>
      <c r="AB2" s="54"/>
      <c r="AC2" s="54"/>
      <c r="AD2" s="54"/>
      <c r="AE2" s="54"/>
      <c r="AF2" s="32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s="7" customFormat="1" x14ac:dyDescent="0.15">
      <c r="A3" s="17" t="s">
        <v>429</v>
      </c>
      <c r="B3" s="33">
        <v>1987</v>
      </c>
      <c r="C3" s="33">
        <v>8</v>
      </c>
      <c r="D3" s="33">
        <v>1</v>
      </c>
      <c r="E3" s="33">
        <v>0.7</v>
      </c>
      <c r="F3" s="33">
        <v>0</v>
      </c>
      <c r="G3" s="11"/>
      <c r="H3" s="38" t="s">
        <v>454</v>
      </c>
      <c r="I3" s="11" t="b">
        <v>1</v>
      </c>
      <c r="J3" s="11" t="e">
        <v>#VALUE!</v>
      </c>
      <c r="K3" s="11" t="e">
        <v>#N/A</v>
      </c>
      <c r="L3" s="34" t="e">
        <v>#DIV/0!</v>
      </c>
      <c r="M3" s="34" t="e">
        <v>#NAME?</v>
      </c>
      <c r="N3" s="34" t="e">
        <v>#NULL!</v>
      </c>
      <c r="O3" s="34" t="e">
        <v>#NUM!</v>
      </c>
      <c r="P3" s="34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5" t="e">
        <v>#N/A</v>
      </c>
    </row>
    <row r="4" spans="1:48" s="7" customFormat="1" x14ac:dyDescent="0.15">
      <c r="A4" s="29" t="s">
        <v>430</v>
      </c>
      <c r="B4" s="33"/>
      <c r="C4" s="33"/>
      <c r="D4" s="33"/>
      <c r="E4" s="33"/>
      <c r="F4" s="33"/>
      <c r="G4" s="11"/>
      <c r="H4" s="11"/>
      <c r="I4" s="11"/>
      <c r="J4" s="11"/>
      <c r="K4" s="11"/>
      <c r="L4" s="34"/>
      <c r="M4" s="34"/>
      <c r="N4" s="34"/>
      <c r="O4" s="34"/>
      <c r="P4" s="3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 x14ac:dyDescent="0.15">
      <c r="A5" s="17" t="s">
        <v>431</v>
      </c>
      <c r="B5" s="33">
        <v>1987</v>
      </c>
      <c r="C5" s="33">
        <v>8</v>
      </c>
      <c r="D5" s="33">
        <v>1</v>
      </c>
      <c r="E5" s="33">
        <v>0.7</v>
      </c>
      <c r="F5" s="33">
        <v>0</v>
      </c>
      <c r="G5" s="11"/>
      <c r="H5" s="38" t="s">
        <v>459</v>
      </c>
      <c r="I5" s="11" t="b">
        <v>1</v>
      </c>
      <c r="J5" s="11" t="e">
        <v>#VALUE!</v>
      </c>
      <c r="K5" s="11" t="e">
        <v>#N/A</v>
      </c>
      <c r="L5" s="34" t="e">
        <v>#DIV/0!</v>
      </c>
      <c r="M5" s="34" t="e">
        <v>#NAME?</v>
      </c>
      <c r="N5" s="34" t="e">
        <v>#NULL!</v>
      </c>
      <c r="O5" s="34" t="e">
        <v>#NUM!</v>
      </c>
      <c r="P5" s="34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3">
        <v>1987</v>
      </c>
      <c r="C6" s="33">
        <v>-1</v>
      </c>
      <c r="D6" s="33">
        <v>2958466</v>
      </c>
      <c r="E6" s="33">
        <v>0.7</v>
      </c>
      <c r="F6" s="33">
        <v>0</v>
      </c>
      <c r="G6" s="11"/>
      <c r="H6" s="38" t="s">
        <v>456</v>
      </c>
      <c r="I6" s="11" t="b">
        <v>1</v>
      </c>
      <c r="J6" s="11" t="e">
        <v>#VALUE!</v>
      </c>
      <c r="K6" s="11" t="e">
        <v>#N/A</v>
      </c>
      <c r="L6" s="34" t="e">
        <v>#DIV/0!</v>
      </c>
      <c r="M6" s="34" t="e">
        <v>#NAME?</v>
      </c>
      <c r="N6" s="34" t="e">
        <v>#NULL!</v>
      </c>
      <c r="O6" s="34" t="e">
        <v>#NUM!</v>
      </c>
      <c r="P6" s="34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6"/>
      <c r="Q7" s="37"/>
      <c r="R7" s="37"/>
      <c r="S7" s="36"/>
    </row>
    <row r="8" spans="1:48" x14ac:dyDescent="0.15">
      <c r="A8" s="16" t="s">
        <v>434</v>
      </c>
      <c r="B8" s="36"/>
      <c r="Q8" s="14"/>
    </row>
    <row r="9" spans="1:48" x14ac:dyDescent="0.15">
      <c r="A9" s="16" t="s">
        <v>435</v>
      </c>
    </row>
    <row r="10" spans="1:48" x14ac:dyDescent="0.15">
      <c r="A10" s="16" t="s">
        <v>436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0" t="s">
        <v>457</v>
      </c>
      <c r="I11" s="4" t="b">
        <v>1</v>
      </c>
      <c r="J11" s="11" t="e">
        <v>#VALUE!</v>
      </c>
      <c r="K11" s="11" t="e">
        <v>#N/A</v>
      </c>
      <c r="L11" s="34" t="e">
        <v>#DIV/0!</v>
      </c>
      <c r="M11" s="34" t="e">
        <v>#NAME?</v>
      </c>
      <c r="N11" s="34" t="e">
        <v>#NULL!</v>
      </c>
      <c r="O11" s="34" t="e">
        <v>#NUM!</v>
      </c>
      <c r="P11" s="34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6" t="s">
        <v>438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0" t="s">
        <v>457</v>
      </c>
      <c r="I13" s="4" t="b">
        <v>1</v>
      </c>
      <c r="J13" s="11" t="e">
        <v>#VALUE!</v>
      </c>
      <c r="K13" s="11" t="e">
        <v>#N/A</v>
      </c>
      <c r="L13" s="34" t="e">
        <v>#DIV/0!</v>
      </c>
      <c r="M13" s="34" t="e">
        <v>#NAME?</v>
      </c>
      <c r="N13" s="34" t="e">
        <v>#NULL!</v>
      </c>
      <c r="O13" s="34" t="e">
        <v>#NUM!</v>
      </c>
      <c r="P13" s="34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3">
        <v>1987</v>
      </c>
      <c r="C14" s="33">
        <v>8</v>
      </c>
      <c r="D14" s="33">
        <v>1</v>
      </c>
      <c r="E14" s="33">
        <v>0.7</v>
      </c>
      <c r="F14" s="33">
        <v>0</v>
      </c>
      <c r="G14" s="11"/>
      <c r="H14" s="38" t="s">
        <v>456</v>
      </c>
      <c r="I14" s="11" t="b">
        <v>1</v>
      </c>
      <c r="J14" s="11" t="e">
        <v>#VALUE!</v>
      </c>
      <c r="K14" s="11" t="e">
        <v>#N/A</v>
      </c>
      <c r="L14" s="34" t="e">
        <v>#DIV/0!</v>
      </c>
      <c r="M14" s="34" t="e">
        <v>#NAME?</v>
      </c>
      <c r="N14" s="34" t="e">
        <v>#NULL!</v>
      </c>
      <c r="O14" s="34" t="e">
        <v>#NUM!</v>
      </c>
      <c r="P14" s="34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0" t="s">
        <v>457</v>
      </c>
      <c r="I18" s="4" t="b">
        <v>1</v>
      </c>
      <c r="J18" s="11" t="e">
        <v>#VALUE!</v>
      </c>
      <c r="K18" s="11" t="e">
        <v>#N/A</v>
      </c>
      <c r="L18" s="34" t="e">
        <v>#DIV/0!</v>
      </c>
      <c r="M18" s="34" t="e">
        <v>#NAME?</v>
      </c>
      <c r="N18" s="34" t="e">
        <v>#NULL!</v>
      </c>
      <c r="O18" s="34" t="e">
        <v>#NUM!</v>
      </c>
      <c r="P18" s="34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3">
        <v>32767.99</v>
      </c>
      <c r="C19" s="33">
        <v>-1</v>
      </c>
      <c r="D19" s="33">
        <v>67</v>
      </c>
      <c r="E19" s="33">
        <v>0.7</v>
      </c>
      <c r="F19" s="33">
        <v>0</v>
      </c>
      <c r="G19" s="11"/>
      <c r="H19" s="38" t="s">
        <v>455</v>
      </c>
      <c r="I19" s="11" t="b">
        <v>1</v>
      </c>
      <c r="J19" s="11" t="e">
        <v>#VALUE!</v>
      </c>
      <c r="K19" s="11" t="e">
        <v>#N/A</v>
      </c>
      <c r="L19" s="34" t="e">
        <v>#DIV/0!</v>
      </c>
      <c r="M19" s="34" t="e">
        <v>#NAME?</v>
      </c>
      <c r="N19" s="34" t="e">
        <v>#NULL!</v>
      </c>
      <c r="O19" s="34" t="e">
        <v>#NUM!</v>
      </c>
      <c r="P19" s="34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39">
        <f>TIME(0,1,0)</f>
        <v>6.9444444444444447E-4</v>
      </c>
      <c r="U19" s="11">
        <f>TIME(1,0,0)</f>
        <v>4.1666666666666664E-2</v>
      </c>
      <c r="V19" s="11">
        <f t="shared" ref="V19:AB19" si="7">TIME(B19,C19,G19)</f>
        <v>0.29097222222230812</v>
      </c>
      <c r="W19" s="11">
        <f t="shared" si="7"/>
        <v>5.555555555555554E-3</v>
      </c>
      <c r="X19" s="11">
        <f t="shared" si="7"/>
        <v>0.79167824074074078</v>
      </c>
      <c r="Y19" s="11" t="e">
        <f t="shared" si="7"/>
        <v>#VALUE!</v>
      </c>
      <c r="Z19" s="11" t="e">
        <f t="shared" si="7"/>
        <v>#N/A</v>
      </c>
      <c r="AA19" s="11" t="e">
        <f t="shared" si="7"/>
        <v>#DIV/0!</v>
      </c>
      <c r="AB19" s="11" t="e">
        <f t="shared" si="7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5" t="e">
        <v>#N/A</v>
      </c>
    </row>
    <row r="20" spans="1:48" x14ac:dyDescent="0.15">
      <c r="A20" s="17" t="s">
        <v>446</v>
      </c>
      <c r="B20" s="33">
        <v>1987</v>
      </c>
      <c r="C20" s="33">
        <v>8</v>
      </c>
      <c r="D20" s="33">
        <v>1</v>
      </c>
      <c r="E20" s="33">
        <v>0.7</v>
      </c>
      <c r="F20" s="33">
        <v>0</v>
      </c>
      <c r="G20" s="11"/>
      <c r="H20" s="38" t="s">
        <v>458</v>
      </c>
      <c r="I20" s="11" t="b">
        <v>1</v>
      </c>
      <c r="J20" s="11" t="e">
        <v>#VALUE!</v>
      </c>
      <c r="K20" s="11" t="e">
        <v>#N/A</v>
      </c>
      <c r="L20" s="34" t="e">
        <v>#DIV/0!</v>
      </c>
      <c r="M20" s="34" t="e">
        <v>#NAME?</v>
      </c>
      <c r="N20" s="34" t="e">
        <v>#NULL!</v>
      </c>
      <c r="O20" s="34" t="e">
        <v>#NUM!</v>
      </c>
      <c r="P20" s="34" t="e">
        <v>#REF!</v>
      </c>
      <c r="Q20" s="11" t="e">
        <f>TIMEVALUE(B20)</f>
        <v>#VALUE!</v>
      </c>
      <c r="R20" s="11" t="e">
        <f t="shared" ref="R20:AE20" si="8">TIMEVALUE(C20)</f>
        <v>#VALUE!</v>
      </c>
      <c r="S20" s="11" t="e">
        <f t="shared" si="8"/>
        <v>#VALUE!</v>
      </c>
      <c r="T20" s="11" t="e">
        <f t="shared" si="8"/>
        <v>#VALUE!</v>
      </c>
      <c r="U20" s="11" t="e">
        <f t="shared" si="8"/>
        <v>#VALUE!</v>
      </c>
      <c r="V20" s="11" t="e">
        <f t="shared" si="8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8"/>
        <v>#VALUE!</v>
      </c>
      <c r="Z20" s="11" t="e">
        <f t="shared" si="8"/>
        <v>#N/A</v>
      </c>
      <c r="AA20" s="11" t="e">
        <f t="shared" si="8"/>
        <v>#DIV/0!</v>
      </c>
      <c r="AB20" s="11" t="e">
        <f t="shared" si="8"/>
        <v>#NAME?</v>
      </c>
      <c r="AC20" s="11" t="e">
        <f t="shared" si="8"/>
        <v>#NULL!</v>
      </c>
      <c r="AD20" s="11" t="e">
        <f t="shared" si="8"/>
        <v>#NUM!</v>
      </c>
      <c r="AE20" s="11" t="e">
        <f t="shared" si="8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6"/>
      <c r="V21" s="14">
        <f ca="1">IF(TODAY(),1,0)</f>
        <v>1</v>
      </c>
    </row>
    <row r="22" spans="1:48" x14ac:dyDescent="0.15">
      <c r="A22" s="16" t="s">
        <v>448</v>
      </c>
    </row>
    <row r="23" spans="1:48" x14ac:dyDescent="0.15">
      <c r="A23" s="16" t="s">
        <v>449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3">
        <v>1987</v>
      </c>
      <c r="C26" s="33">
        <v>8</v>
      </c>
      <c r="D26" s="33">
        <v>1</v>
      </c>
      <c r="E26" s="33">
        <v>0.7</v>
      </c>
      <c r="F26" s="33">
        <v>0</v>
      </c>
      <c r="G26" s="11"/>
      <c r="H26" s="38" t="s">
        <v>456</v>
      </c>
      <c r="I26" s="11" t="b">
        <v>1</v>
      </c>
      <c r="J26" s="11" t="e">
        <v>#VALUE!</v>
      </c>
      <c r="K26" s="11" t="e">
        <v>#N/A</v>
      </c>
      <c r="L26" s="34" t="e">
        <v>#DIV/0!</v>
      </c>
      <c r="M26" s="34" t="e">
        <v>#NAME?</v>
      </c>
      <c r="N26" s="34" t="e">
        <v>#NULL!</v>
      </c>
      <c r="O26" s="34" t="e">
        <v>#NUM!</v>
      </c>
      <c r="P26" s="34" t="e">
        <v>#REF!</v>
      </c>
      <c r="Q26" s="11">
        <f>YEAR(B26)</f>
        <v>1905</v>
      </c>
      <c r="R26" s="11">
        <f t="shared" ref="R26:AE26" si="9">YEAR(C26)</f>
        <v>1900</v>
      </c>
      <c r="S26" s="11">
        <f t="shared" si="9"/>
        <v>1900</v>
      </c>
      <c r="T26" s="11">
        <f t="shared" si="9"/>
        <v>1900</v>
      </c>
      <c r="U26" s="11">
        <f t="shared" si="9"/>
        <v>1900</v>
      </c>
      <c r="V26" s="11">
        <f t="shared" si="9"/>
        <v>1900</v>
      </c>
      <c r="W26" s="11">
        <f t="shared" si="9"/>
        <v>1901</v>
      </c>
      <c r="X26" s="11">
        <f t="shared" si="9"/>
        <v>1900</v>
      </c>
      <c r="Y26" s="11" t="e">
        <f t="shared" si="9"/>
        <v>#VALUE!</v>
      </c>
      <c r="Z26" s="11" t="e">
        <f t="shared" si="9"/>
        <v>#N/A</v>
      </c>
      <c r="AA26" s="11" t="e">
        <f t="shared" si="9"/>
        <v>#DIV/0!</v>
      </c>
      <c r="AB26" s="11" t="e">
        <f t="shared" si="9"/>
        <v>#NAME?</v>
      </c>
      <c r="AC26" s="11" t="e">
        <f t="shared" si="9"/>
        <v>#NULL!</v>
      </c>
      <c r="AD26" s="11" t="e">
        <f t="shared" si="9"/>
        <v>#NUM!</v>
      </c>
      <c r="AE26" s="11" t="e">
        <f t="shared" si="9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3">
        <v>1987</v>
      </c>
      <c r="C27" s="4">
        <v>1</v>
      </c>
      <c r="D27" s="4">
        <v>2.9</v>
      </c>
      <c r="E27" s="4">
        <v>3</v>
      </c>
      <c r="F27" s="4">
        <v>4</v>
      </c>
      <c r="H27" s="38" t="s">
        <v>458</v>
      </c>
      <c r="I27" s="4" t="b">
        <v>1</v>
      </c>
      <c r="J27" s="11" t="e">
        <v>#VALUE!</v>
      </c>
      <c r="K27" s="11" t="e">
        <v>#N/A</v>
      </c>
      <c r="L27" s="34" t="e">
        <v>#DIV/0!</v>
      </c>
      <c r="M27" s="34" t="e">
        <v>#NAME?</v>
      </c>
      <c r="N27" s="34" t="e">
        <v>#NULL!</v>
      </c>
      <c r="O27" s="34" t="e">
        <v>#NUM!</v>
      </c>
      <c r="P27" s="34" t="e">
        <v>#REF!</v>
      </c>
      <c r="Q27" s="4">
        <f>YEARFRAC(B27,345,C27)</f>
        <v>4.4965769055225921</v>
      </c>
      <c r="R27" s="4">
        <f t="shared" ref="R27" si="1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1">YEARFRAC(L27,345,M27)</f>
        <v>#NAME?</v>
      </c>
      <c r="AB27" s="4" t="e">
        <f t="shared" ref="AB27:AC27" si="12">YEARFRAC(M27,345,N27)</f>
        <v>#NULL!</v>
      </c>
      <c r="AC27" s="4" t="e">
        <f t="shared" si="12"/>
        <v>#NUM!</v>
      </c>
      <c r="AD27" s="4" t="e">
        <f t="shared" ref="AD27" si="13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</row>
    <row r="29" spans="1:48" x14ac:dyDescent="0.15">
      <c r="A29" s="36"/>
      <c r="B29" s="36"/>
    </row>
    <row r="30" spans="1:48" x14ac:dyDescent="0.15">
      <c r="A30" s="16"/>
      <c r="B30" s="42"/>
    </row>
    <row r="31" spans="1:48" x14ac:dyDescent="0.15">
      <c r="A31" s="16"/>
      <c r="B31" s="41"/>
    </row>
    <row r="32" spans="1:48" x14ac:dyDescent="0.15">
      <c r="B32" s="41"/>
    </row>
    <row r="33" spans="2:2" x14ac:dyDescent="0.15">
      <c r="B33" s="41"/>
    </row>
    <row r="34" spans="2:2" x14ac:dyDescent="0.15">
      <c r="B34" s="41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shared" ref="AG7:AV7" si="1">ISERR(B7:P7)</f>
        <v>1</v>
      </c>
      <c r="AH7" s="6" t="b">
        <f t="shared" si="1"/>
        <v>1</v>
      </c>
      <c r="AI7" s="6" t="b">
        <f t="shared" si="1"/>
        <v>1</v>
      </c>
      <c r="AJ7" s="6" t="b">
        <f t="shared" si="1"/>
        <v>1</v>
      </c>
      <c r="AK7" s="6" t="b">
        <f t="shared" si="1"/>
        <v>1</v>
      </c>
      <c r="AL7" s="6" t="b">
        <f t="shared" si="1"/>
        <v>1</v>
      </c>
      <c r="AM7" s="6" t="b">
        <f t="shared" si="1"/>
        <v>1</v>
      </c>
      <c r="AN7" s="6" t="b">
        <f t="shared" si="1"/>
        <v>1</v>
      </c>
      <c r="AO7" s="6" t="b">
        <f t="shared" si="1"/>
        <v>1</v>
      </c>
      <c r="AP7" s="6" t="b">
        <f t="shared" si="1"/>
        <v>1</v>
      </c>
      <c r="AQ7" s="6" t="b">
        <f t="shared" si="1"/>
        <v>1</v>
      </c>
      <c r="AR7" s="6" t="b">
        <f t="shared" si="1"/>
        <v>1</v>
      </c>
      <c r="AS7" s="6" t="b">
        <f t="shared" si="1"/>
        <v>1</v>
      </c>
      <c r="AT7" s="6" t="b">
        <f t="shared" si="1"/>
        <v>1</v>
      </c>
      <c r="AU7" s="6" t="b">
        <f t="shared" si="1"/>
        <v>1</v>
      </c>
      <c r="AV7" s="4" t="b">
        <f t="shared" si="1"/>
        <v>1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shared" ref="AG8:AV8" si="3">ISERROR(B8:P8)</f>
        <v>1</v>
      </c>
      <c r="AH8" s="6" t="b">
        <f t="shared" si="3"/>
        <v>1</v>
      </c>
      <c r="AI8" s="6" t="b">
        <f t="shared" si="3"/>
        <v>1</v>
      </c>
      <c r="AJ8" s="6" t="b">
        <f t="shared" si="3"/>
        <v>1</v>
      </c>
      <c r="AK8" s="6" t="b">
        <f t="shared" si="3"/>
        <v>1</v>
      </c>
      <c r="AL8" s="6" t="b">
        <f t="shared" si="3"/>
        <v>1</v>
      </c>
      <c r="AM8" s="6" t="b">
        <f t="shared" si="3"/>
        <v>1</v>
      </c>
      <c r="AN8" s="6" t="b">
        <f t="shared" si="3"/>
        <v>1</v>
      </c>
      <c r="AO8" s="6" t="b">
        <f t="shared" si="3"/>
        <v>1</v>
      </c>
      <c r="AP8" s="6" t="b">
        <f t="shared" si="3"/>
        <v>1</v>
      </c>
      <c r="AQ8" s="6" t="b">
        <f t="shared" si="3"/>
        <v>1</v>
      </c>
      <c r="AR8" s="6" t="b">
        <f t="shared" si="3"/>
        <v>1</v>
      </c>
      <c r="AS8" s="6" t="b">
        <f t="shared" si="3"/>
        <v>1</v>
      </c>
      <c r="AT8" s="6" t="b">
        <f t="shared" si="3"/>
        <v>1</v>
      </c>
      <c r="AU8" s="6" t="b">
        <f t="shared" si="3"/>
        <v>1</v>
      </c>
      <c r="AV8" s="4" t="b">
        <f t="shared" si="3"/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48" x14ac:dyDescent="0.15">
      <c r="A17" s="16" t="s">
        <v>220</v>
      </c>
    </row>
    <row r="18" spans="1:48" x14ac:dyDescent="0.15">
      <c r="A18" s="16" t="s">
        <v>221</v>
      </c>
    </row>
    <row r="19" spans="1:48" x14ac:dyDescent="0.15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6" t="s">
        <v>223</v>
      </c>
    </row>
    <row r="21" spans="1:48" x14ac:dyDescent="0.15">
      <c r="A21" s="16" t="s">
        <v>224</v>
      </c>
    </row>
    <row r="22" spans="1:48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19" t="s">
        <v>38</v>
      </c>
      <c r="H2" s="19" t="s">
        <v>28</v>
      </c>
      <c r="I2" s="19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9" t="s">
        <v>38</v>
      </c>
      <c r="W2" s="19" t="s">
        <v>28</v>
      </c>
      <c r="X2" s="19" t="s">
        <v>94</v>
      </c>
      <c r="Y2" s="54" t="s">
        <v>29</v>
      </c>
      <c r="Z2" s="54"/>
      <c r="AA2" s="54"/>
      <c r="AB2" s="54"/>
      <c r="AC2" s="54"/>
      <c r="AD2" s="54"/>
      <c r="AE2" s="54"/>
      <c r="AF2" s="19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56" t="s">
        <v>334</v>
      </c>
      <c r="B6" s="21">
        <v>-2</v>
      </c>
      <c r="C6" s="21">
        <v>1.1000000000000001</v>
      </c>
      <c r="D6" s="21">
        <v>3</v>
      </c>
      <c r="E6" s="22">
        <v>4</v>
      </c>
      <c r="F6" s="22">
        <v>4.0999999999999996</v>
      </c>
      <c r="G6" s="23"/>
      <c r="H6" s="23" t="s">
        <v>350</v>
      </c>
      <c r="I6" s="23" t="b">
        <v>1</v>
      </c>
      <c r="J6" s="23" t="e">
        <f>#VALUE!</f>
        <v>#VALUE!</v>
      </c>
      <c r="K6" s="23" t="e">
        <v>#N/A</v>
      </c>
      <c r="L6" s="24" t="e">
        <v>#DIV/0!</v>
      </c>
      <c r="M6" s="24" t="e">
        <v>#NAME?</v>
      </c>
      <c r="N6" s="24" t="e">
        <v>#NULL!</v>
      </c>
      <c r="O6" s="24" t="e">
        <v>#NUM!</v>
      </c>
      <c r="P6" s="24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56"/>
      <c r="B7" s="21"/>
      <c r="C7" s="21"/>
      <c r="D7" s="21"/>
      <c r="E7" s="22"/>
      <c r="F7" s="22"/>
      <c r="G7" s="23"/>
      <c r="H7" s="23"/>
      <c r="I7" s="23"/>
      <c r="J7" s="23"/>
      <c r="K7" s="23"/>
      <c r="L7" s="24"/>
      <c r="M7" s="24"/>
      <c r="N7" s="24"/>
      <c r="O7" s="24"/>
      <c r="P7" s="24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56"/>
      <c r="B8" s="21"/>
      <c r="C8" s="21"/>
      <c r="D8" s="21"/>
      <c r="E8" s="22"/>
      <c r="F8" s="22"/>
      <c r="G8" s="23"/>
      <c r="H8" s="23"/>
      <c r="I8" s="23"/>
      <c r="J8" s="23"/>
      <c r="K8" s="23"/>
      <c r="L8" s="24"/>
      <c r="M8" s="24"/>
      <c r="N8" s="24"/>
      <c r="O8" s="24"/>
      <c r="P8" s="24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56" t="s">
        <v>338</v>
      </c>
      <c r="B12" s="21">
        <v>-1.1000000000000001</v>
      </c>
      <c r="C12" s="21">
        <v>2.1</v>
      </c>
      <c r="D12" s="21">
        <v>3</v>
      </c>
      <c r="E12" s="22">
        <v>4</v>
      </c>
      <c r="F12" s="22">
        <v>4.0999999999999996</v>
      </c>
      <c r="G12" s="23"/>
      <c r="H12" s="23" t="s">
        <v>349</v>
      </c>
      <c r="I12" s="23" t="b">
        <v>1</v>
      </c>
      <c r="J12" s="23" t="e">
        <f>#VALUE!</f>
        <v>#VALUE!</v>
      </c>
      <c r="K12" s="23" t="e">
        <v>#N/A</v>
      </c>
      <c r="L12" s="24" t="e">
        <v>#DIV/0!</v>
      </c>
      <c r="M12" s="24" t="e">
        <v>#NAME?</v>
      </c>
      <c r="N12" s="24" t="e">
        <v>#NULL!</v>
      </c>
      <c r="O12" s="24" t="e">
        <v>#NUM!</v>
      </c>
      <c r="P12" s="24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56"/>
      <c r="B13" s="21">
        <v>-1.1000000000000001</v>
      </c>
      <c r="C13" s="21">
        <v>2.1</v>
      </c>
      <c r="D13" s="21">
        <v>3</v>
      </c>
      <c r="E13" s="22">
        <v>4</v>
      </c>
      <c r="F13" s="22">
        <v>4.0999999999999996</v>
      </c>
      <c r="G13" s="23"/>
      <c r="H13" s="23" t="s">
        <v>349</v>
      </c>
      <c r="I13" s="23" t="b">
        <v>1</v>
      </c>
      <c r="J13" s="23" t="e">
        <f>#VALUE!</f>
        <v>#VALUE!</v>
      </c>
      <c r="K13" s="23" t="e">
        <v>#N/A</v>
      </c>
      <c r="L13" s="24" t="e">
        <v>#DIV/0!</v>
      </c>
      <c r="M13" s="24" t="e">
        <v>#NAME?</v>
      </c>
      <c r="N13" s="24" t="e">
        <v>#NULL!</v>
      </c>
      <c r="O13" s="24" t="e">
        <v>#NUM!</v>
      </c>
      <c r="P13" s="24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56"/>
      <c r="B14" s="21">
        <v>-1.1000000000000001</v>
      </c>
      <c r="C14" s="21">
        <v>2.1</v>
      </c>
      <c r="D14" s="21">
        <v>3</v>
      </c>
      <c r="E14" s="22">
        <v>4</v>
      </c>
      <c r="F14" s="22">
        <v>4.0999999999999996</v>
      </c>
      <c r="G14" s="23"/>
      <c r="H14" s="23" t="s">
        <v>349</v>
      </c>
      <c r="I14" s="23" t="b">
        <v>1</v>
      </c>
      <c r="J14" s="23" t="e">
        <f>#VALUE!</f>
        <v>#VALUE!</v>
      </c>
      <c r="K14" s="23" t="e">
        <v>#N/A</v>
      </c>
      <c r="L14" s="24" t="e">
        <v>#DIV/0!</v>
      </c>
      <c r="M14" s="24" t="e">
        <v>#NAME?</v>
      </c>
      <c r="N14" s="24" t="e">
        <v>#NULL!</v>
      </c>
      <c r="O14" s="24" t="e">
        <v>#NUM!</v>
      </c>
      <c r="P14" s="24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56" t="s">
        <v>340</v>
      </c>
      <c r="B16" s="21">
        <v>-1.1000000000000001</v>
      </c>
      <c r="C16" s="21">
        <v>2.1</v>
      </c>
      <c r="D16" s="21">
        <v>3</v>
      </c>
      <c r="E16" s="22">
        <v>4</v>
      </c>
      <c r="F16" s="22">
        <v>4.0999999999999996</v>
      </c>
      <c r="G16" s="23"/>
      <c r="H16" s="23" t="s">
        <v>349</v>
      </c>
      <c r="I16" s="23" t="b">
        <v>1</v>
      </c>
      <c r="J16" s="23" t="e">
        <f>#VALUE!</f>
        <v>#VALUE!</v>
      </c>
      <c r="K16" s="23" t="e">
        <v>#N/A</v>
      </c>
      <c r="L16" s="24" t="e">
        <v>#DIV/0!</v>
      </c>
      <c r="M16" s="24" t="e">
        <v>#NAME?</v>
      </c>
      <c r="N16" s="24" t="e">
        <v>#NULL!</v>
      </c>
      <c r="O16" s="24" t="e">
        <v>#NUM!</v>
      </c>
      <c r="P16" s="24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56"/>
      <c r="B17" s="21">
        <v>-2</v>
      </c>
      <c r="C17" s="21">
        <v>1.1000000000000001</v>
      </c>
      <c r="D17" s="21">
        <v>2</v>
      </c>
      <c r="E17" s="22">
        <v>3</v>
      </c>
      <c r="F17" s="22">
        <v>3.1</v>
      </c>
      <c r="G17" s="23"/>
      <c r="H17" s="23" t="s">
        <v>425</v>
      </c>
      <c r="I17" s="23" t="b">
        <v>0</v>
      </c>
      <c r="J17" s="23" t="e">
        <f>#VALUE!</f>
        <v>#VALUE!</v>
      </c>
      <c r="K17" s="23" t="e">
        <v>#N/A</v>
      </c>
      <c r="L17" s="24" t="e">
        <v>#DIV/0!</v>
      </c>
      <c r="M17" s="24" t="e">
        <v>#NAME?</v>
      </c>
      <c r="N17" s="24" t="e">
        <v>#NULL!</v>
      </c>
      <c r="O17" s="24" t="e">
        <v>#NUM!</v>
      </c>
      <c r="P17" s="24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56"/>
      <c r="B18" s="21">
        <v>-2.9</v>
      </c>
      <c r="C18" s="21">
        <v>0.1</v>
      </c>
      <c r="D18" s="21">
        <v>1</v>
      </c>
      <c r="E18" s="22">
        <v>4</v>
      </c>
      <c r="F18" s="22">
        <v>2.1</v>
      </c>
      <c r="G18" s="23"/>
      <c r="H18" s="23" t="s">
        <v>427</v>
      </c>
      <c r="I18" s="23" t="b">
        <v>1</v>
      </c>
      <c r="J18" s="23" t="e">
        <f>#VALUE!</f>
        <v>#VALUE!</v>
      </c>
      <c r="K18" s="23" t="e">
        <v>#N/A</v>
      </c>
      <c r="L18" s="24" t="e">
        <v>#DIV/0!</v>
      </c>
      <c r="M18" s="24" t="e">
        <v>#NAME?</v>
      </c>
      <c r="N18" s="24" t="e">
        <v>#NULL!</v>
      </c>
      <c r="O18" s="24" t="e">
        <v>#NUM!</v>
      </c>
      <c r="P18" s="24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56" t="s">
        <v>342</v>
      </c>
      <c r="B20" s="21">
        <v>-1.1000000000000001</v>
      </c>
      <c r="C20" s="21">
        <v>2.1</v>
      </c>
      <c r="D20" s="21">
        <v>3</v>
      </c>
      <c r="E20" s="22">
        <v>4</v>
      </c>
      <c r="F20" s="22">
        <v>4.0999999999999996</v>
      </c>
      <c r="G20" s="23"/>
      <c r="H20" s="23" t="s">
        <v>349</v>
      </c>
      <c r="I20" s="23" t="b">
        <v>1</v>
      </c>
      <c r="J20" s="23" t="e">
        <f>#VALUE!</f>
        <v>#VALUE!</v>
      </c>
      <c r="K20" s="23" t="e">
        <v>#N/A</v>
      </c>
      <c r="L20" s="24" t="e">
        <v>#DIV/0!</v>
      </c>
      <c r="M20" s="24" t="e">
        <v>#NAME?</v>
      </c>
      <c r="N20" s="24" t="e">
        <v>#NULL!</v>
      </c>
      <c r="O20" s="24" t="e">
        <v>#NUM!</v>
      </c>
      <c r="P20" s="24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56"/>
      <c r="B21" s="21"/>
      <c r="C21" s="21"/>
      <c r="D21" s="21"/>
      <c r="E21" s="22"/>
      <c r="F21" s="22"/>
      <c r="G21" s="23"/>
      <c r="H21" s="23"/>
      <c r="I21" s="23"/>
      <c r="J21" s="23"/>
      <c r="K21" s="23"/>
      <c r="L21" s="24"/>
      <c r="M21" s="24"/>
      <c r="N21" s="24"/>
      <c r="O21" s="24"/>
      <c r="P21" s="24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56"/>
      <c r="B22" s="21"/>
      <c r="C22" s="21"/>
      <c r="D22" s="21"/>
      <c r="E22" s="22"/>
      <c r="F22" s="22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56"/>
      <c r="B23" s="21"/>
      <c r="C23" s="21"/>
      <c r="D23" s="21"/>
      <c r="E23" s="22"/>
      <c r="F23" s="22"/>
      <c r="G23" s="23"/>
      <c r="H23" s="23"/>
      <c r="I23" s="23"/>
      <c r="J23" s="23"/>
      <c r="K23" s="23"/>
      <c r="L23" s="24"/>
      <c r="M23" s="24"/>
      <c r="N23" s="24"/>
      <c r="O23" s="24"/>
      <c r="P23" s="24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56"/>
      <c r="B24" s="21"/>
      <c r="C24" s="21"/>
      <c r="D24" s="21"/>
      <c r="E24" s="22"/>
      <c r="F24" s="22"/>
      <c r="G24" s="23"/>
      <c r="H24" s="23"/>
      <c r="I24" s="23"/>
      <c r="J24" s="23"/>
      <c r="K24" s="23"/>
      <c r="L24" s="24"/>
      <c r="M24" s="24"/>
      <c r="N24" s="24"/>
      <c r="O24" s="24"/>
      <c r="P24" s="24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56"/>
      <c r="B25" s="21"/>
      <c r="C25" s="21"/>
      <c r="D25" s="21"/>
      <c r="E25" s="22"/>
      <c r="F25" s="22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56"/>
      <c r="B26" s="21"/>
      <c r="C26" s="21"/>
      <c r="D26" s="21"/>
      <c r="E26" s="22"/>
      <c r="F26" s="22"/>
      <c r="G26" s="23"/>
      <c r="H26" s="23"/>
      <c r="I26" s="23"/>
      <c r="J26" s="23"/>
      <c r="K26" s="23"/>
      <c r="L26" s="24"/>
      <c r="M26" s="24"/>
      <c r="N26" s="24"/>
      <c r="O26" s="24"/>
      <c r="P26" s="24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56"/>
      <c r="B27" s="21"/>
      <c r="C27" s="21"/>
      <c r="D27" s="21"/>
      <c r="E27" s="22"/>
      <c r="F27" s="22"/>
      <c r="G27" s="23"/>
      <c r="H27" s="23"/>
      <c r="I27" s="23"/>
      <c r="J27" s="23"/>
      <c r="K27" s="23"/>
      <c r="L27" s="24"/>
      <c r="M27" s="24"/>
      <c r="N27" s="24"/>
      <c r="O27" s="24"/>
      <c r="P27" s="24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56"/>
      <c r="B28" s="6"/>
      <c r="C28" s="6"/>
      <c r="D28" s="6"/>
      <c r="E28" s="6"/>
      <c r="F28" s="6"/>
      <c r="H28" s="23"/>
      <c r="I28" s="23"/>
      <c r="J28" s="23"/>
      <c r="K28" s="23"/>
      <c r="L28" s="24"/>
      <c r="M28" s="24"/>
      <c r="N28" s="24"/>
      <c r="O28" s="24"/>
      <c r="P28" s="24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56" t="s">
        <v>352</v>
      </c>
      <c r="B29" s="21">
        <v>-2</v>
      </c>
      <c r="C29" s="21">
        <v>1.1000000000000001</v>
      </c>
      <c r="D29" s="21">
        <v>3</v>
      </c>
      <c r="E29" s="22">
        <v>4</v>
      </c>
      <c r="F29" s="22">
        <v>4.0999999999999996</v>
      </c>
      <c r="G29" s="23"/>
      <c r="H29" s="23" t="s">
        <v>350</v>
      </c>
      <c r="I29" s="23" t="b">
        <v>1</v>
      </c>
      <c r="J29" s="23" t="e">
        <f>#VALUE!</f>
        <v>#VALUE!</v>
      </c>
      <c r="K29" s="23" t="e">
        <v>#N/A</v>
      </c>
      <c r="L29" s="24" t="e">
        <v>#DIV/0!</v>
      </c>
      <c r="M29" s="24" t="e">
        <v>#NAME?</v>
      </c>
      <c r="N29" s="24" t="e">
        <v>#NULL!</v>
      </c>
      <c r="O29" s="24" t="e">
        <v>#NUM!</v>
      </c>
      <c r="P29" s="24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56"/>
      <c r="B30" s="21">
        <v>-2</v>
      </c>
      <c r="C30" s="21">
        <v>1.1000000000000001</v>
      </c>
      <c r="D30" s="21">
        <v>3</v>
      </c>
      <c r="E30" s="22">
        <v>4</v>
      </c>
      <c r="F30" s="22">
        <v>4.0999999999999996</v>
      </c>
      <c r="G30" s="23"/>
      <c r="H30" s="23" t="s">
        <v>350</v>
      </c>
      <c r="I30" s="23" t="b">
        <v>1</v>
      </c>
      <c r="J30" s="23" t="e">
        <f>#VALUE!</f>
        <v>#VALUE!</v>
      </c>
      <c r="K30" s="23" t="e">
        <v>#N/A</v>
      </c>
      <c r="L30" s="24" t="e">
        <v>#DIV/0!</v>
      </c>
      <c r="M30" s="24" t="e">
        <v>#NAME?</v>
      </c>
      <c r="N30" s="24" t="e">
        <v>#NULL!</v>
      </c>
      <c r="O30" s="24" t="e">
        <v>#NUM!</v>
      </c>
      <c r="P30" s="24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56"/>
      <c r="B31" s="21">
        <v>-2</v>
      </c>
      <c r="C31" s="21">
        <v>1.1000000000000001</v>
      </c>
      <c r="D31" s="21">
        <v>3</v>
      </c>
      <c r="E31" s="22">
        <v>4</v>
      </c>
      <c r="F31" s="22">
        <v>4.0999999999999996</v>
      </c>
      <c r="G31" s="23"/>
      <c r="H31" s="23" t="s">
        <v>350</v>
      </c>
      <c r="I31" s="23" t="b">
        <v>1</v>
      </c>
      <c r="J31" s="23" t="e">
        <f>#VALUE!</f>
        <v>#VALUE!</v>
      </c>
      <c r="K31" s="23" t="e">
        <v>#N/A</v>
      </c>
      <c r="L31" s="24" t="e">
        <v>#DIV/0!</v>
      </c>
      <c r="M31" s="24" t="e">
        <v>#NAME?</v>
      </c>
      <c r="N31" s="24" t="e">
        <v>#NULL!</v>
      </c>
      <c r="O31" s="24" t="e">
        <v>#NUM!</v>
      </c>
      <c r="P31" s="24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56"/>
      <c r="B32" s="21">
        <v>-2</v>
      </c>
      <c r="C32" s="21">
        <v>1.1000000000000001</v>
      </c>
      <c r="D32" s="21">
        <v>3</v>
      </c>
      <c r="E32" s="22">
        <v>4</v>
      </c>
      <c r="F32" s="22">
        <v>4.0999999999999996</v>
      </c>
      <c r="G32" s="23"/>
      <c r="H32" s="23" t="s">
        <v>350</v>
      </c>
      <c r="I32" s="23" t="b">
        <v>1</v>
      </c>
      <c r="J32" s="23" t="e">
        <f>#VALUE!</f>
        <v>#VALUE!</v>
      </c>
      <c r="K32" s="23" t="e">
        <v>#N/A</v>
      </c>
      <c r="L32" s="24" t="e">
        <v>#DIV/0!</v>
      </c>
      <c r="M32" s="24" t="e">
        <v>#NAME?</v>
      </c>
      <c r="N32" s="24" t="e">
        <v>#NULL!</v>
      </c>
      <c r="O32" s="24" t="e">
        <v>#NUM!</v>
      </c>
      <c r="P32" s="24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56"/>
      <c r="B33" s="21">
        <v>-2</v>
      </c>
      <c r="C33" s="21">
        <v>1.1000000000000001</v>
      </c>
      <c r="D33" s="21">
        <v>3</v>
      </c>
      <c r="E33" s="22">
        <v>4</v>
      </c>
      <c r="F33" s="22">
        <v>4.0999999999999996</v>
      </c>
      <c r="G33" s="23"/>
      <c r="H33" s="23" t="s">
        <v>350</v>
      </c>
      <c r="I33" s="23" t="b">
        <v>1</v>
      </c>
      <c r="J33" s="23" t="e">
        <f>#VALUE!</f>
        <v>#VALUE!</v>
      </c>
      <c r="K33" s="23" t="e">
        <v>#N/A</v>
      </c>
      <c r="L33" s="24" t="e">
        <v>#DIV/0!</v>
      </c>
      <c r="M33" s="24" t="e">
        <v>#NAME?</v>
      </c>
      <c r="N33" s="24" t="e">
        <v>#NULL!</v>
      </c>
      <c r="O33" s="24" t="e">
        <v>#NUM!</v>
      </c>
      <c r="P33" s="24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56"/>
      <c r="B34" s="21">
        <v>-2</v>
      </c>
      <c r="C34" s="21">
        <v>1.1000000000000001</v>
      </c>
      <c r="D34" s="21">
        <v>3</v>
      </c>
      <c r="E34" s="22">
        <v>4</v>
      </c>
      <c r="F34" s="22">
        <v>4.0999999999999996</v>
      </c>
      <c r="G34" s="23"/>
      <c r="H34" s="23" t="s">
        <v>350</v>
      </c>
      <c r="I34" s="23" t="b">
        <v>1</v>
      </c>
      <c r="J34" s="23" t="e">
        <f>#VALUE!</f>
        <v>#VALUE!</v>
      </c>
      <c r="K34" s="23" t="e">
        <v>#N/A</v>
      </c>
      <c r="L34" s="24" t="e">
        <v>#DIV/0!</v>
      </c>
      <c r="M34" s="24" t="e">
        <v>#NAME?</v>
      </c>
      <c r="N34" s="24" t="e">
        <v>#NULL!</v>
      </c>
      <c r="O34" s="24" t="e">
        <v>#NUM!</v>
      </c>
      <c r="P34" s="24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56"/>
      <c r="B35" s="21">
        <v>-2</v>
      </c>
      <c r="C35" s="21">
        <v>1.1000000000000001</v>
      </c>
      <c r="D35" s="21">
        <v>3</v>
      </c>
      <c r="E35" s="22">
        <v>4</v>
      </c>
      <c r="F35" s="22">
        <v>4.0999999999999996</v>
      </c>
      <c r="G35" s="23"/>
      <c r="H35" s="23" t="s">
        <v>350</v>
      </c>
      <c r="I35" s="23" t="b">
        <v>1</v>
      </c>
      <c r="J35" s="23" t="e">
        <f>#VALUE!</f>
        <v>#VALUE!</v>
      </c>
      <c r="K35" s="23" t="e">
        <v>#N/A</v>
      </c>
      <c r="L35" s="24" t="e">
        <v>#DIV/0!</v>
      </c>
      <c r="M35" s="24" t="e">
        <v>#NAME?</v>
      </c>
      <c r="N35" s="24" t="e">
        <v>#NULL!</v>
      </c>
      <c r="O35" s="24" t="e">
        <v>#NUM!</v>
      </c>
      <c r="P35" s="24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56"/>
      <c r="B36" s="21">
        <v>-2</v>
      </c>
      <c r="C36" s="21">
        <v>1.1000000000000001</v>
      </c>
      <c r="D36" s="21">
        <v>3</v>
      </c>
      <c r="E36" s="22">
        <v>4</v>
      </c>
      <c r="F36" s="22">
        <v>4.0999999999999996</v>
      </c>
      <c r="G36" s="23"/>
      <c r="H36" s="23" t="s">
        <v>350</v>
      </c>
      <c r="I36" s="23" t="b">
        <v>1</v>
      </c>
      <c r="J36" s="23" t="e">
        <f>#VALUE!</f>
        <v>#VALUE!</v>
      </c>
      <c r="K36" s="23" t="e">
        <v>#N/A</v>
      </c>
      <c r="L36" s="24" t="e">
        <v>#DIV/0!</v>
      </c>
      <c r="M36" s="24" t="e">
        <v>#NAME?</v>
      </c>
      <c r="N36" s="24" t="e">
        <v>#NULL!</v>
      </c>
      <c r="O36" s="24" t="e">
        <v>#NUM!</v>
      </c>
      <c r="P36" s="24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56"/>
      <c r="B37" s="21">
        <v>-2</v>
      </c>
      <c r="C37" s="21">
        <v>1.1000000000000001</v>
      </c>
      <c r="D37" s="21">
        <v>3</v>
      </c>
      <c r="E37" s="22">
        <v>4</v>
      </c>
      <c r="F37" s="22">
        <v>4.0999999999999996</v>
      </c>
      <c r="G37" s="23"/>
      <c r="H37" s="23" t="s">
        <v>350</v>
      </c>
      <c r="I37" s="23" t="b">
        <v>1</v>
      </c>
      <c r="J37" s="23" t="e">
        <f>#VALUE!</f>
        <v>#VALUE!</v>
      </c>
      <c r="K37" s="23" t="e">
        <v>#N/A</v>
      </c>
      <c r="L37" s="24" t="e">
        <v>#DIV/0!</v>
      </c>
      <c r="M37" s="24" t="e">
        <v>#NAME?</v>
      </c>
      <c r="N37" s="24" t="e">
        <v>#NULL!</v>
      </c>
      <c r="O37" s="24" t="e">
        <v>#NUM!</v>
      </c>
      <c r="P37" s="24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56" t="s">
        <v>351</v>
      </c>
      <c r="B38" s="21">
        <v>-2</v>
      </c>
      <c r="C38" s="21">
        <v>1.1000000000000001</v>
      </c>
      <c r="D38" s="21">
        <v>3</v>
      </c>
      <c r="E38" s="22">
        <v>4</v>
      </c>
      <c r="F38" s="22">
        <v>4.0999999999999996</v>
      </c>
      <c r="G38" s="23"/>
      <c r="H38" s="23" t="s">
        <v>350</v>
      </c>
      <c r="I38" s="23" t="b">
        <v>1</v>
      </c>
      <c r="J38" s="23" t="e">
        <f>#VALUE!</f>
        <v>#VALUE!</v>
      </c>
      <c r="K38" s="23" t="e">
        <v>#N/A</v>
      </c>
      <c r="L38" s="24" t="e">
        <v>#DIV/0!</v>
      </c>
      <c r="M38" s="24" t="e">
        <v>#NAME?</v>
      </c>
      <c r="N38" s="24" t="e">
        <v>#NULL!</v>
      </c>
      <c r="O38" s="24" t="e">
        <v>#NUM!</v>
      </c>
      <c r="P38" s="24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56"/>
      <c r="B39" s="21">
        <v>-2</v>
      </c>
      <c r="C39" s="21">
        <v>1.1000000000000001</v>
      </c>
      <c r="D39" s="21">
        <v>3</v>
      </c>
      <c r="E39" s="22">
        <v>4</v>
      </c>
      <c r="F39" s="22">
        <v>4.0999999999999996</v>
      </c>
      <c r="G39" s="23"/>
      <c r="H39" s="23" t="s">
        <v>350</v>
      </c>
      <c r="I39" s="23" t="b">
        <v>1</v>
      </c>
      <c r="J39" s="23" t="e">
        <f>#VALUE!</f>
        <v>#VALUE!</v>
      </c>
      <c r="K39" s="23" t="e">
        <v>#N/A</v>
      </c>
      <c r="L39" s="24" t="e">
        <v>#DIV/0!</v>
      </c>
      <c r="M39" s="24" t="e">
        <v>#NAME?</v>
      </c>
      <c r="N39" s="24" t="e">
        <v>#NULL!</v>
      </c>
      <c r="O39" s="24" t="e">
        <v>#NUM!</v>
      </c>
      <c r="P39" s="24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56"/>
      <c r="B40" s="21">
        <v>-2</v>
      </c>
      <c r="C40" s="21">
        <v>1.1000000000000001</v>
      </c>
      <c r="D40" s="21">
        <v>3</v>
      </c>
      <c r="E40" s="22">
        <v>4</v>
      </c>
      <c r="F40" s="22">
        <v>4.0999999999999996</v>
      </c>
      <c r="G40" s="23"/>
      <c r="H40" s="23" t="s">
        <v>350</v>
      </c>
      <c r="I40" s="23" t="b">
        <v>1</v>
      </c>
      <c r="J40" s="23" t="e">
        <f>#VALUE!</f>
        <v>#VALUE!</v>
      </c>
      <c r="K40" s="23" t="e">
        <v>#N/A</v>
      </c>
      <c r="L40" s="24" t="e">
        <v>#DIV/0!</v>
      </c>
      <c r="M40" s="24" t="e">
        <v>#NAME?</v>
      </c>
      <c r="N40" s="24" t="e">
        <v>#NULL!</v>
      </c>
      <c r="O40" s="24" t="e">
        <v>#NUM!</v>
      </c>
      <c r="P40" s="24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56"/>
      <c r="B41" s="21">
        <v>-2</v>
      </c>
      <c r="C41" s="21">
        <v>1.1000000000000001</v>
      </c>
      <c r="D41" s="21">
        <v>3</v>
      </c>
      <c r="E41" s="22">
        <v>4</v>
      </c>
      <c r="F41" s="22">
        <v>4.0999999999999996</v>
      </c>
      <c r="G41" s="23"/>
      <c r="H41" s="23" t="s">
        <v>350</v>
      </c>
      <c r="I41" s="23" t="b">
        <v>1</v>
      </c>
      <c r="J41" s="23" t="e">
        <f>#VALUE!</f>
        <v>#VALUE!</v>
      </c>
      <c r="K41" s="23" t="e">
        <v>#N/A</v>
      </c>
      <c r="L41" s="24" t="e">
        <v>#DIV/0!</v>
      </c>
      <c r="M41" s="24" t="e">
        <v>#NAME?</v>
      </c>
      <c r="N41" s="24" t="e">
        <v>#NULL!</v>
      </c>
      <c r="O41" s="24" t="e">
        <v>#NUM!</v>
      </c>
      <c r="P41" s="24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56"/>
      <c r="B42" s="21">
        <v>-2</v>
      </c>
      <c r="C42" s="21">
        <v>1.1000000000000001</v>
      </c>
      <c r="D42" s="21">
        <v>3</v>
      </c>
      <c r="E42" s="22">
        <v>4</v>
      </c>
      <c r="F42" s="22">
        <v>4.0999999999999996</v>
      </c>
      <c r="G42" s="23"/>
      <c r="H42" s="23" t="s">
        <v>350</v>
      </c>
      <c r="I42" s="23" t="b">
        <v>1</v>
      </c>
      <c r="J42" s="23" t="e">
        <f>#VALUE!</f>
        <v>#VALUE!</v>
      </c>
      <c r="K42" s="23" t="e">
        <v>#N/A</v>
      </c>
      <c r="L42" s="24" t="e">
        <v>#DIV/0!</v>
      </c>
      <c r="M42" s="24" t="e">
        <v>#NAME?</v>
      </c>
      <c r="N42" s="24" t="e">
        <v>#NULL!</v>
      </c>
      <c r="O42" s="24" t="e">
        <v>#NUM!</v>
      </c>
      <c r="P42" s="24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56"/>
      <c r="B43" s="21">
        <v>-2</v>
      </c>
      <c r="C43" s="21">
        <v>1.1000000000000001</v>
      </c>
      <c r="D43" s="21">
        <v>3</v>
      </c>
      <c r="E43" s="22">
        <v>4</v>
      </c>
      <c r="F43" s="22">
        <v>4.0999999999999996</v>
      </c>
      <c r="G43" s="23"/>
      <c r="H43" s="23" t="s">
        <v>350</v>
      </c>
      <c r="I43" s="23" t="b">
        <v>1</v>
      </c>
      <c r="J43" s="23" t="e">
        <f>#VALUE!</f>
        <v>#VALUE!</v>
      </c>
      <c r="K43" s="23" t="e">
        <v>#N/A</v>
      </c>
      <c r="L43" s="24" t="e">
        <v>#DIV/0!</v>
      </c>
      <c r="M43" s="24" t="e">
        <v>#NAME?</v>
      </c>
      <c r="N43" s="24" t="e">
        <v>#NULL!</v>
      </c>
      <c r="O43" s="24" t="e">
        <v>#NUM!</v>
      </c>
      <c r="P43" s="24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56"/>
      <c r="B44" s="21">
        <v>-2</v>
      </c>
      <c r="C44" s="21">
        <v>1.1000000000000001</v>
      </c>
      <c r="D44" s="21">
        <v>3</v>
      </c>
      <c r="E44" s="22">
        <v>4</v>
      </c>
      <c r="F44" s="22">
        <v>4.0999999999999996</v>
      </c>
      <c r="G44" s="23"/>
      <c r="H44" s="23" t="s">
        <v>350</v>
      </c>
      <c r="I44" s="23" t="b">
        <v>1</v>
      </c>
      <c r="J44" s="23" t="e">
        <f>#VALUE!</f>
        <v>#VALUE!</v>
      </c>
      <c r="K44" s="23" t="e">
        <v>#N/A</v>
      </c>
      <c r="L44" s="24" t="e">
        <v>#DIV/0!</v>
      </c>
      <c r="M44" s="24" t="e">
        <v>#NAME?</v>
      </c>
      <c r="N44" s="24" t="e">
        <v>#NULL!</v>
      </c>
      <c r="O44" s="24" t="e">
        <v>#NUM!</v>
      </c>
      <c r="P44" s="24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56"/>
      <c r="B45" s="21">
        <v>-2</v>
      </c>
      <c r="C45" s="21">
        <v>1.1000000000000001</v>
      </c>
      <c r="D45" s="21">
        <v>3</v>
      </c>
      <c r="E45" s="22">
        <v>4</v>
      </c>
      <c r="F45" s="22">
        <v>4.0999999999999996</v>
      </c>
      <c r="G45" s="23"/>
      <c r="H45" s="23" t="s">
        <v>350</v>
      </c>
      <c r="I45" s="23" t="b">
        <v>1</v>
      </c>
      <c r="J45" s="23" t="e">
        <f>#VALUE!</f>
        <v>#VALUE!</v>
      </c>
      <c r="K45" s="23" t="e">
        <v>#N/A</v>
      </c>
      <c r="L45" s="24" t="e">
        <v>#DIV/0!</v>
      </c>
      <c r="M45" s="24" t="e">
        <v>#NAME?</v>
      </c>
      <c r="N45" s="24" t="e">
        <v>#NULL!</v>
      </c>
      <c r="O45" s="24" t="e">
        <v>#NUM!</v>
      </c>
      <c r="P45" s="24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56"/>
      <c r="B46" s="21">
        <v>-2</v>
      </c>
      <c r="C46" s="21">
        <v>1.1000000000000001</v>
      </c>
      <c r="D46" s="21">
        <v>3</v>
      </c>
      <c r="E46" s="22">
        <v>4</v>
      </c>
      <c r="F46" s="22">
        <v>4.0999999999999996</v>
      </c>
      <c r="G46" s="23"/>
      <c r="H46" s="23" t="s">
        <v>350</v>
      </c>
      <c r="I46" s="23" t="b">
        <v>1</v>
      </c>
      <c r="J46" s="23" t="e">
        <f>#VALUE!</f>
        <v>#VALUE!</v>
      </c>
      <c r="K46" s="23" t="e">
        <v>#N/A</v>
      </c>
      <c r="L46" s="24" t="e">
        <v>#DIV/0!</v>
      </c>
      <c r="M46" s="24" t="e">
        <v>#NAME?</v>
      </c>
      <c r="N46" s="24" t="e">
        <v>#NULL!</v>
      </c>
      <c r="O46" s="24" t="e">
        <v>#NUM!</v>
      </c>
      <c r="P46" s="24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56" t="s">
        <v>353</v>
      </c>
      <c r="B47" s="21">
        <v>-2</v>
      </c>
      <c r="C47" s="21">
        <v>1.1000000000000001</v>
      </c>
      <c r="D47" s="21">
        <v>3</v>
      </c>
      <c r="E47" s="22">
        <v>4</v>
      </c>
      <c r="F47" s="22">
        <v>4.0999999999999996</v>
      </c>
      <c r="G47" s="23"/>
      <c r="H47" s="23" t="s">
        <v>350</v>
      </c>
      <c r="I47" s="23" t="b">
        <v>1</v>
      </c>
      <c r="J47" s="23" t="e">
        <f>#VALUE!</f>
        <v>#VALUE!</v>
      </c>
      <c r="K47" s="23" t="e">
        <v>#N/A</v>
      </c>
      <c r="L47" s="24" t="e">
        <v>#DIV/0!</v>
      </c>
      <c r="M47" s="24" t="e">
        <v>#NAME?</v>
      </c>
      <c r="N47" s="24" t="e">
        <v>#NULL!</v>
      </c>
      <c r="O47" s="24" t="e">
        <v>#NUM!</v>
      </c>
      <c r="P47" s="24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56"/>
      <c r="B48" s="21">
        <v>-2</v>
      </c>
      <c r="C48" s="21">
        <v>1.1000000000000001</v>
      </c>
      <c r="D48" s="21">
        <v>3</v>
      </c>
      <c r="E48" s="22">
        <v>4</v>
      </c>
      <c r="F48" s="22">
        <v>4.0999999999999996</v>
      </c>
      <c r="G48" s="23"/>
      <c r="H48" s="23" t="s">
        <v>350</v>
      </c>
      <c r="I48" s="23" t="b">
        <v>1</v>
      </c>
      <c r="J48" s="23" t="e">
        <f>#VALUE!</f>
        <v>#VALUE!</v>
      </c>
      <c r="K48" s="23" t="e">
        <v>#N/A</v>
      </c>
      <c r="L48" s="24" t="e">
        <v>#DIV/0!</v>
      </c>
      <c r="M48" s="24" t="e">
        <v>#NAME?</v>
      </c>
      <c r="N48" s="24" t="e">
        <v>#NULL!</v>
      </c>
      <c r="O48" s="24" t="e">
        <v>#NUM!</v>
      </c>
      <c r="P48" s="24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56"/>
      <c r="B49" s="21">
        <v>-2</v>
      </c>
      <c r="C49" s="21">
        <v>1.1000000000000001</v>
      </c>
      <c r="D49" s="21">
        <v>3</v>
      </c>
      <c r="E49" s="22">
        <v>4</v>
      </c>
      <c r="F49" s="22">
        <v>4.0999999999999996</v>
      </c>
      <c r="G49" s="23"/>
      <c r="H49" s="23" t="s">
        <v>350</v>
      </c>
      <c r="I49" s="23" t="b">
        <v>1</v>
      </c>
      <c r="J49" s="23" t="e">
        <f>#VALUE!</f>
        <v>#VALUE!</v>
      </c>
      <c r="K49" s="23" t="e">
        <v>#N/A</v>
      </c>
      <c r="L49" s="24" t="e">
        <v>#DIV/0!</v>
      </c>
      <c r="M49" s="24" t="e">
        <v>#NAME?</v>
      </c>
      <c r="N49" s="24" t="e">
        <v>#NULL!</v>
      </c>
      <c r="O49" s="24" t="e">
        <v>#NUM!</v>
      </c>
      <c r="P49" s="24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56"/>
      <c r="B50" s="21">
        <v>-2</v>
      </c>
      <c r="C50" s="21">
        <v>1.1000000000000001</v>
      </c>
      <c r="D50" s="21">
        <v>3</v>
      </c>
      <c r="E50" s="22">
        <v>4</v>
      </c>
      <c r="F50" s="22">
        <v>4.0999999999999996</v>
      </c>
      <c r="G50" s="23"/>
      <c r="H50" s="23" t="s">
        <v>350</v>
      </c>
      <c r="I50" s="23" t="b">
        <v>1</v>
      </c>
      <c r="J50" s="23" t="e">
        <f>#VALUE!</f>
        <v>#VALUE!</v>
      </c>
      <c r="K50" s="23" t="e">
        <v>#N/A</v>
      </c>
      <c r="L50" s="24" t="e">
        <v>#DIV/0!</v>
      </c>
      <c r="M50" s="24" t="e">
        <v>#NAME?</v>
      </c>
      <c r="N50" s="24" t="e">
        <v>#NULL!</v>
      </c>
      <c r="O50" s="24" t="e">
        <v>#NUM!</v>
      </c>
      <c r="P50" s="24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56"/>
      <c r="B51" s="21">
        <v>-2</v>
      </c>
      <c r="C51" s="21">
        <v>1.1000000000000001</v>
      </c>
      <c r="D51" s="21">
        <v>3</v>
      </c>
      <c r="E51" s="22">
        <v>4</v>
      </c>
      <c r="F51" s="22">
        <v>4.0999999999999996</v>
      </c>
      <c r="G51" s="23"/>
      <c r="H51" s="23" t="s">
        <v>350</v>
      </c>
      <c r="I51" s="23" t="b">
        <v>1</v>
      </c>
      <c r="J51" s="23" t="e">
        <f>#VALUE!</f>
        <v>#VALUE!</v>
      </c>
      <c r="K51" s="23" t="e">
        <v>#N/A</v>
      </c>
      <c r="L51" s="24" t="e">
        <v>#DIV/0!</v>
      </c>
      <c r="M51" s="24" t="e">
        <v>#NAME?</v>
      </c>
      <c r="N51" s="24" t="e">
        <v>#NULL!</v>
      </c>
      <c r="O51" s="24" t="e">
        <v>#NUM!</v>
      </c>
      <c r="P51" s="24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56"/>
      <c r="B52" s="21">
        <v>-2</v>
      </c>
      <c r="C52" s="21">
        <v>1.1000000000000001</v>
      </c>
      <c r="D52" s="21">
        <v>3</v>
      </c>
      <c r="E52" s="22">
        <v>4</v>
      </c>
      <c r="F52" s="22">
        <v>4.0999999999999996</v>
      </c>
      <c r="G52" s="23"/>
      <c r="H52" s="23" t="s">
        <v>350</v>
      </c>
      <c r="I52" s="23" t="b">
        <v>1</v>
      </c>
      <c r="J52" s="23" t="e">
        <f>#VALUE!</f>
        <v>#VALUE!</v>
      </c>
      <c r="K52" s="23" t="e">
        <v>#N/A</v>
      </c>
      <c r="L52" s="24" t="e">
        <v>#DIV/0!</v>
      </c>
      <c r="M52" s="24" t="e">
        <v>#NAME?</v>
      </c>
      <c r="N52" s="24" t="e">
        <v>#NULL!</v>
      </c>
      <c r="O52" s="24" t="e">
        <v>#NUM!</v>
      </c>
      <c r="P52" s="24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56"/>
      <c r="B53" s="21">
        <v>-2</v>
      </c>
      <c r="C53" s="21">
        <v>1.1000000000000001</v>
      </c>
      <c r="D53" s="21">
        <v>3</v>
      </c>
      <c r="E53" s="22">
        <v>4</v>
      </c>
      <c r="F53" s="22">
        <v>4.0999999999999996</v>
      </c>
      <c r="G53" s="23"/>
      <c r="H53" s="23" t="s">
        <v>350</v>
      </c>
      <c r="I53" s="23" t="b">
        <v>1</v>
      </c>
      <c r="J53" s="23" t="e">
        <f>#VALUE!</f>
        <v>#VALUE!</v>
      </c>
      <c r="K53" s="23" t="e">
        <v>#N/A</v>
      </c>
      <c r="L53" s="24" t="e">
        <v>#DIV/0!</v>
      </c>
      <c r="M53" s="24" t="e">
        <v>#NAME?</v>
      </c>
      <c r="N53" s="24" t="e">
        <v>#NULL!</v>
      </c>
      <c r="O53" s="24" t="e">
        <v>#NUM!</v>
      </c>
      <c r="P53" s="24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56"/>
      <c r="B54" s="21">
        <v>-2</v>
      </c>
      <c r="C54" s="21">
        <v>1.1000000000000001</v>
      </c>
      <c r="D54" s="21">
        <v>3</v>
      </c>
      <c r="E54" s="22">
        <v>4</v>
      </c>
      <c r="F54" s="22">
        <v>4.0999999999999996</v>
      </c>
      <c r="G54" s="23"/>
      <c r="H54" s="23" t="s">
        <v>350</v>
      </c>
      <c r="I54" s="23" t="b">
        <v>1</v>
      </c>
      <c r="J54" s="23" t="e">
        <f>#VALUE!</f>
        <v>#VALUE!</v>
      </c>
      <c r="K54" s="23" t="e">
        <v>#N/A</v>
      </c>
      <c r="L54" s="24" t="e">
        <v>#DIV/0!</v>
      </c>
      <c r="M54" s="24" t="e">
        <v>#NAME?</v>
      </c>
      <c r="N54" s="24" t="e">
        <v>#NULL!</v>
      </c>
      <c r="O54" s="24" t="e">
        <v>#NUM!</v>
      </c>
      <c r="P54" s="24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56"/>
      <c r="B55" s="21">
        <v>-2</v>
      </c>
      <c r="C55" s="21">
        <v>1.1000000000000001</v>
      </c>
      <c r="D55" s="21">
        <v>3</v>
      </c>
      <c r="E55" s="22">
        <v>4</v>
      </c>
      <c r="F55" s="22">
        <v>4.0999999999999996</v>
      </c>
      <c r="G55" s="23"/>
      <c r="H55" s="23" t="s">
        <v>350</v>
      </c>
      <c r="I55" s="23" t="b">
        <v>1</v>
      </c>
      <c r="J55" s="23" t="e">
        <f>#VALUE!</f>
        <v>#VALUE!</v>
      </c>
      <c r="K55" s="23" t="e">
        <v>#N/A</v>
      </c>
      <c r="L55" s="24" t="e">
        <v>#DIV/0!</v>
      </c>
      <c r="M55" s="24" t="e">
        <v>#NAME?</v>
      </c>
      <c r="N55" s="24" t="e">
        <v>#NULL!</v>
      </c>
      <c r="O55" s="24" t="e">
        <v>#NUM!</v>
      </c>
      <c r="P55" s="24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1"/>
      <c r="C56" s="21"/>
      <c r="D56" s="21"/>
      <c r="E56" s="22"/>
      <c r="F56" s="22"/>
      <c r="G56" s="23"/>
      <c r="H56" s="23"/>
      <c r="I56" s="23"/>
      <c r="J56" s="23"/>
      <c r="K56" s="23"/>
      <c r="L56" s="24"/>
      <c r="M56" s="24"/>
      <c r="N56" s="24"/>
      <c r="O56" s="24"/>
      <c r="P56" s="24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56" t="s">
        <v>344</v>
      </c>
      <c r="B57" s="21">
        <v>-2</v>
      </c>
      <c r="C57" s="21">
        <v>1.1000000000000001</v>
      </c>
      <c r="D57" s="21">
        <v>3</v>
      </c>
      <c r="E57" s="22">
        <v>4</v>
      </c>
      <c r="F57" s="22">
        <v>4.0999999999999996</v>
      </c>
      <c r="G57" s="23"/>
      <c r="H57" s="23" t="s">
        <v>350</v>
      </c>
      <c r="I57" s="23" t="b">
        <v>1</v>
      </c>
      <c r="J57" s="23" t="e">
        <f>#VALUE!</f>
        <v>#VALUE!</v>
      </c>
      <c r="K57" s="23" t="e">
        <v>#N/A</v>
      </c>
      <c r="L57" s="24" t="e">
        <v>#DIV/0!</v>
      </c>
      <c r="M57" s="24" t="e">
        <v>#NAME?</v>
      </c>
      <c r="N57" s="24" t="e">
        <v>#NULL!</v>
      </c>
      <c r="O57" s="24" t="e">
        <v>#NUM!</v>
      </c>
      <c r="P57" s="24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56"/>
      <c r="B58" s="21"/>
      <c r="C58" s="21"/>
      <c r="D58" s="21"/>
      <c r="E58" s="22"/>
      <c r="F58" s="22"/>
      <c r="G58" s="23"/>
      <c r="H58" s="23"/>
      <c r="I58" s="23"/>
      <c r="J58" s="23"/>
      <c r="K58" s="23"/>
      <c r="L58" s="24"/>
      <c r="M58" s="24"/>
      <c r="N58" s="24"/>
      <c r="O58" s="24"/>
      <c r="P58" s="24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>ROW(H58)</f>
        <v>58</v>
      </c>
      <c r="X58" s="6">
        <f t="shared" ref="X58:X59" si="22">ROW(I58)</f>
        <v>58</v>
      </c>
      <c r="Y58" s="6">
        <f t="shared" ref="Y58:Y59" si="23">ROW(J58)</f>
        <v>58</v>
      </c>
      <c r="Z58" s="6">
        <f t="shared" ref="Z58:Z59" si="24">ROW(K58)</f>
        <v>58</v>
      </c>
      <c r="AA58" s="6">
        <f t="shared" ref="AA58:AA59" si="25">ROW(L58)</f>
        <v>58</v>
      </c>
      <c r="AB58" s="6">
        <f t="shared" ref="AB58:AB59" si="26">ROW(M58)</f>
        <v>58</v>
      </c>
      <c r="AC58" s="6">
        <f t="shared" ref="AC58:AC59" si="27">ROW(N58)</f>
        <v>58</v>
      </c>
      <c r="AD58" s="6">
        <f t="shared" ref="AD58:AD59" si="28">ROW(O58)</f>
        <v>58</v>
      </c>
      <c r="AE58" s="6">
        <f t="shared" ref="AE58:AE59" si="29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56"/>
      <c r="B59" s="21"/>
      <c r="C59" s="21"/>
      <c r="D59" s="21"/>
      <c r="E59" s="22"/>
      <c r="F59" s="22"/>
      <c r="G59" s="23"/>
      <c r="H59" s="23"/>
      <c r="I59" s="23"/>
      <c r="J59" s="23"/>
      <c r="K59" s="23"/>
      <c r="L59" s="24"/>
      <c r="M59" s="24"/>
      <c r="N59" s="24"/>
      <c r="O59" s="24"/>
      <c r="P59" s="24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ref="W59" si="30">ROW(H59)</f>
        <v>59</v>
      </c>
      <c r="X59" s="6">
        <f t="shared" si="22"/>
        <v>59</v>
      </c>
      <c r="Y59" s="6">
        <f t="shared" si="23"/>
        <v>59</v>
      </c>
      <c r="Z59" s="6">
        <f t="shared" si="24"/>
        <v>59</v>
      </c>
      <c r="AA59" s="6">
        <f t="shared" si="25"/>
        <v>59</v>
      </c>
      <c r="AB59" s="6">
        <f t="shared" si="26"/>
        <v>59</v>
      </c>
      <c r="AC59" s="6">
        <f t="shared" si="27"/>
        <v>59</v>
      </c>
      <c r="AD59" s="6">
        <f t="shared" si="28"/>
        <v>59</v>
      </c>
      <c r="AE59" s="6">
        <f t="shared" si="29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1"/>
      <c r="C60" s="21"/>
      <c r="D60" s="21"/>
      <c r="E60" s="22"/>
      <c r="F60" s="22"/>
      <c r="G60" s="23"/>
      <c r="H60" s="23"/>
      <c r="I60" s="23"/>
      <c r="J60" s="23"/>
      <c r="K60" s="23"/>
      <c r="L60" s="24"/>
      <c r="M60" s="24"/>
      <c r="N60" s="24"/>
      <c r="O60" s="24"/>
      <c r="P60" s="24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1"/>
      <c r="C61" s="21"/>
      <c r="D61" s="21"/>
      <c r="E61" s="22"/>
      <c r="F61" s="22"/>
      <c r="G61" s="23"/>
      <c r="H61" s="23"/>
      <c r="I61" s="23"/>
      <c r="J61" s="23"/>
      <c r="K61" s="23"/>
      <c r="L61" s="24"/>
      <c r="M61" s="24"/>
      <c r="N61" s="24"/>
      <c r="O61" s="24"/>
      <c r="P61" s="24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1"/>
      <c r="C62" s="21"/>
      <c r="D62" s="21"/>
      <c r="E62" s="22"/>
      <c r="F62" s="22"/>
      <c r="G62" s="23"/>
      <c r="H62" s="23"/>
      <c r="I62" s="23"/>
      <c r="J62" s="23"/>
      <c r="K62" s="23"/>
      <c r="L62" s="24"/>
      <c r="M62" s="24"/>
      <c r="N62" s="24"/>
      <c r="O62" s="24"/>
      <c r="P62" s="24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56" t="s">
        <v>348</v>
      </c>
      <c r="B63" s="21">
        <v>-1.1000000000000001</v>
      </c>
      <c r="C63" s="21">
        <v>2.1</v>
      </c>
      <c r="D63" s="21">
        <v>3</v>
      </c>
      <c r="E63" s="22">
        <v>4</v>
      </c>
      <c r="F63" s="22">
        <v>4.0999999999999996</v>
      </c>
      <c r="G63" s="23"/>
      <c r="H63" s="23" t="s">
        <v>349</v>
      </c>
      <c r="I63" s="23" t="b">
        <v>1</v>
      </c>
      <c r="J63" s="23" t="e">
        <f>#VALUE!</f>
        <v>#VALUE!</v>
      </c>
      <c r="K63" s="23" t="e">
        <v>#N/A</v>
      </c>
      <c r="L63" s="24" t="e">
        <v>#DIV/0!</v>
      </c>
      <c r="M63" s="24" t="e">
        <v>#NAME?</v>
      </c>
      <c r="N63" s="24" t="e">
        <v>#NULL!</v>
      </c>
      <c r="O63" s="24" t="e">
        <v>#NUM!</v>
      </c>
      <c r="P63" s="24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56"/>
      <c r="B64" s="21">
        <v>-1.1000000000000001</v>
      </c>
      <c r="C64" s="21">
        <v>2.1</v>
      </c>
      <c r="D64" s="21">
        <v>3</v>
      </c>
      <c r="E64" s="22">
        <v>4</v>
      </c>
      <c r="F64" s="22">
        <v>4.0999999999999996</v>
      </c>
      <c r="G64" s="23"/>
      <c r="H64" s="23" t="s">
        <v>349</v>
      </c>
      <c r="I64" s="23" t="b">
        <v>1</v>
      </c>
      <c r="J64" s="23" t="e">
        <f>#VALUE!</f>
        <v>#VALUE!</v>
      </c>
      <c r="K64" s="23" t="e">
        <v>#N/A</v>
      </c>
      <c r="L64" s="24" t="e">
        <v>#DIV/0!</v>
      </c>
      <c r="M64" s="24" t="e">
        <v>#NAME?</v>
      </c>
      <c r="N64" s="24" t="e">
        <v>#NULL!</v>
      </c>
      <c r="O64" s="24" t="e">
        <v>#NUM!</v>
      </c>
      <c r="P64" s="24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56"/>
      <c r="B65" s="21">
        <v>-1.1000000000000001</v>
      </c>
      <c r="C65" s="21">
        <v>2.1</v>
      </c>
      <c r="D65" s="21">
        <v>3</v>
      </c>
      <c r="E65" s="22">
        <v>4</v>
      </c>
      <c r="F65" s="22">
        <v>4.0999999999999996</v>
      </c>
      <c r="G65" s="23"/>
      <c r="H65" s="23" t="s">
        <v>349</v>
      </c>
      <c r="I65" s="23" t="b">
        <v>1</v>
      </c>
      <c r="J65" s="23" t="e">
        <f>#VALUE!</f>
        <v>#VALUE!</v>
      </c>
      <c r="K65" s="23" t="e">
        <v>#N/A</v>
      </c>
      <c r="L65" s="24" t="e">
        <v>#DIV/0!</v>
      </c>
      <c r="M65" s="24" t="e">
        <v>#NAME?</v>
      </c>
      <c r="N65" s="24" t="e">
        <v>#NULL!</v>
      </c>
      <c r="O65" s="24" t="e">
        <v>#NUM!</v>
      </c>
      <c r="P65" s="24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1"/>
      <c r="C66" s="21"/>
      <c r="D66" s="21"/>
      <c r="E66" s="22"/>
      <c r="F66" s="22"/>
      <c r="G66" s="23"/>
      <c r="H66" s="23"/>
      <c r="I66" s="23"/>
      <c r="J66" s="23"/>
      <c r="K66" s="23"/>
      <c r="L66" s="24"/>
      <c r="M66" s="24"/>
      <c r="N66" s="24"/>
      <c r="O66" s="24"/>
      <c r="P66" s="24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1"/>
      <c r="C67" s="21"/>
      <c r="D67" s="21"/>
      <c r="E67" s="22"/>
      <c r="F67" s="22"/>
      <c r="G67" s="23"/>
      <c r="H67" s="23"/>
      <c r="I67" s="23"/>
      <c r="J67" s="23"/>
      <c r="K67" s="23"/>
      <c r="L67" s="24"/>
      <c r="M67" s="24"/>
      <c r="N67" s="24"/>
      <c r="O67" s="24"/>
      <c r="P67" s="24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1"/>
      <c r="C68" s="21"/>
      <c r="D68" s="21"/>
      <c r="E68" s="22"/>
      <c r="F68" s="22"/>
      <c r="G68" s="23"/>
      <c r="H68" s="23"/>
      <c r="I68" s="23"/>
      <c r="J68" s="23"/>
      <c r="K68" s="23"/>
      <c r="L68" s="24"/>
      <c r="M68" s="24"/>
      <c r="N68" s="24"/>
      <c r="O68" s="24"/>
      <c r="P68" s="24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1"/>
      <c r="C69" s="21"/>
      <c r="D69" s="21"/>
      <c r="E69" s="22"/>
      <c r="F69" s="22"/>
      <c r="G69" s="23"/>
      <c r="H69" s="23"/>
      <c r="I69" s="23"/>
      <c r="J69" s="23"/>
      <c r="K69" s="23"/>
      <c r="L69" s="24"/>
      <c r="M69" s="24"/>
      <c r="N69" s="24"/>
      <c r="O69" s="24"/>
      <c r="P69" s="24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1"/>
      <c r="C70" s="21"/>
      <c r="D70" s="21"/>
      <c r="E70" s="22"/>
      <c r="F70" s="22"/>
      <c r="G70" s="23"/>
      <c r="H70" s="23"/>
      <c r="I70" s="23"/>
      <c r="J70" s="23"/>
      <c r="K70" s="23"/>
      <c r="L70" s="24"/>
      <c r="M70" s="24"/>
      <c r="N70" s="24"/>
      <c r="O70" s="24"/>
      <c r="P70" s="24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1"/>
      <c r="C71" s="21"/>
      <c r="D71" s="21"/>
      <c r="E71" s="22"/>
      <c r="F71" s="22"/>
      <c r="G71" s="23"/>
      <c r="H71" s="23"/>
      <c r="I71" s="23"/>
      <c r="J71" s="23"/>
      <c r="K71" s="23"/>
      <c r="L71" s="24"/>
      <c r="M71" s="24"/>
      <c r="N71" s="24"/>
      <c r="O71" s="24"/>
      <c r="P71" s="24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1"/>
      <c r="C72" s="21"/>
      <c r="D72" s="21"/>
      <c r="E72" s="22"/>
      <c r="F72" s="22"/>
      <c r="G72" s="23"/>
      <c r="H72" s="23"/>
      <c r="I72" s="23"/>
      <c r="J72" s="23"/>
      <c r="K72" s="23"/>
      <c r="L72" s="24"/>
      <c r="M72" s="24"/>
      <c r="N72" s="24"/>
      <c r="O72" s="24"/>
      <c r="P72" s="24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1"/>
      <c r="C73" s="21"/>
      <c r="D73" s="21"/>
      <c r="E73" s="22"/>
      <c r="F73" s="22"/>
      <c r="G73" s="23"/>
      <c r="H73" s="23"/>
      <c r="I73" s="23"/>
      <c r="J73" s="23"/>
      <c r="K73" s="23"/>
      <c r="L73" s="24"/>
      <c r="M73" s="24"/>
      <c r="N73" s="24"/>
      <c r="O73" s="24"/>
      <c r="P73" s="24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1"/>
      <c r="C74" s="21"/>
      <c r="D74" s="21"/>
      <c r="E74" s="22"/>
      <c r="F74" s="22"/>
      <c r="G74" s="23"/>
      <c r="H74" s="23"/>
      <c r="I74" s="23"/>
      <c r="J74" s="23"/>
      <c r="K74" s="23"/>
      <c r="L74" s="24"/>
      <c r="M74" s="24"/>
      <c r="N74" s="24"/>
      <c r="O74" s="24"/>
      <c r="P74" s="24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8" width="4.332031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4" width="5.83203125" style="4" bestFit="1" customWidth="1"/>
    <col min="45" max="45" width="4.83203125" style="4" bestFit="1" customWidth="1"/>
    <col min="46" max="46" width="5" style="4" bestFit="1" customWidth="1"/>
    <col min="47" max="48" width="4.1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1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1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tabSelected="1" zoomScale="150" zoomScaleNormal="150" workbookViewId="0">
      <selection activeCell="C7"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>
        <f>SUM("2","4", "")</f>
        <v>#VALUE!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6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</row>
    <row r="18" spans="2:16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</row>
    <row r="19" spans="2:16" x14ac:dyDescent="0.2">
      <c r="E19">
        <f>D16*3</f>
        <v>0</v>
      </c>
    </row>
    <row r="20" spans="2:16" x14ac:dyDescent="0.2">
      <c r="H20">
        <f t="array" ref="H20:H24">IF(G9:G12&lt;&gt;H10:H13,1,0)</f>
        <v>0</v>
      </c>
      <c r="M20" s="58"/>
      <c r="N20" s="58"/>
      <c r="O20" s="58"/>
    </row>
    <row r="21" spans="2:16" ht="18" x14ac:dyDescent="0.2">
      <c r="F21">
        <f>C19+1</f>
        <v>1</v>
      </c>
      <c r="H21">
        <v>1</v>
      </c>
      <c r="J21" s="53"/>
      <c r="L21" t="b">
        <f>ISERROR(J18)</f>
        <v>1</v>
      </c>
      <c r="M21">
        <f ca="1">SUM(L18:O20)</f>
        <v>33</v>
      </c>
    </row>
    <row r="22" spans="2:16" x14ac:dyDescent="0.2">
      <c r="C22" s="43">
        <v>60</v>
      </c>
      <c r="D22" s="44">
        <f>C22+1</f>
        <v>61</v>
      </c>
      <c r="H22">
        <v>0</v>
      </c>
      <c r="J22" s="1" t="s">
        <v>504</v>
      </c>
    </row>
    <row r="23" spans="2:16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2:16" x14ac:dyDescent="0.2">
      <c r="H24" t="e">
        <v>#N/A</v>
      </c>
      <c r="L24" t="b">
        <f>ISERR(K12)</f>
        <v>1</v>
      </c>
    </row>
    <row r="25" spans="2:16" x14ac:dyDescent="0.2">
      <c r="D25" s="1" t="s">
        <v>503</v>
      </c>
      <c r="E25" t="e">
        <f>REF!#REF!</f>
        <v>#REF!</v>
      </c>
      <c r="M25" s="57" t="str">
        <f>"Exchange(1 "&amp;NAMEDCELL123&amp;"=)"</f>
        <v>Exchange(1 'ciao=)</v>
      </c>
      <c r="N25" s="57"/>
      <c r="O25" s="57"/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1640625" style="4" bestFit="1" customWidth="1"/>
    <col min="18" max="18" width="5.6640625" style="4" bestFit="1" customWidth="1"/>
    <col min="19" max="19" width="4" style="4" bestFit="1" customWidth="1"/>
    <col min="20" max="20" width="5.1640625" style="4" bestFit="1" customWidth="1"/>
    <col min="21" max="21" width="4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83203125" style="4" bestFit="1" customWidth="1"/>
    <col min="40" max="48" width="5.6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52" t="s">
        <v>38</v>
      </c>
      <c r="H2" s="52" t="s">
        <v>28</v>
      </c>
      <c r="I2" s="52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52" t="s">
        <v>38</v>
      </c>
      <c r="W2" s="52" t="s">
        <v>28</v>
      </c>
      <c r="X2" s="52" t="s">
        <v>94</v>
      </c>
      <c r="Y2" s="54" t="s">
        <v>29</v>
      </c>
      <c r="Z2" s="54"/>
      <c r="AA2" s="54"/>
      <c r="AB2" s="54"/>
      <c r="AC2" s="54"/>
      <c r="AD2" s="54"/>
      <c r="AE2" s="54"/>
      <c r="AF2" s="52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29" t="s">
        <v>465</v>
      </c>
      <c r="B3" s="14"/>
      <c r="C3" s="14"/>
      <c r="D3" s="14"/>
      <c r="E3" s="14"/>
      <c r="F3" s="14"/>
      <c r="G3" s="6"/>
      <c r="H3" s="31"/>
      <c r="I3" s="6"/>
      <c r="J3" s="6"/>
      <c r="K3" s="6"/>
      <c r="L3" s="9"/>
      <c r="M3" s="9"/>
      <c r="N3" s="9"/>
      <c r="O3" s="9"/>
      <c r="P3" s="9"/>
    </row>
    <row r="4" spans="1:62" x14ac:dyDescent="0.15">
      <c r="A4" s="29" t="s">
        <v>466</v>
      </c>
      <c r="I4" s="6"/>
    </row>
    <row r="5" spans="1:62" x14ac:dyDescent="0.15">
      <c r="A5" s="29" t="s">
        <v>467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29" t="s">
        <v>468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29" t="s">
        <v>469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29" t="s">
        <v>470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29" t="s">
        <v>471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</row>
    <row r="11" spans="1:62" x14ac:dyDescent="0.15">
      <c r="A11" s="29" t="s">
        <v>472</v>
      </c>
      <c r="B11" s="14"/>
      <c r="C11" s="14"/>
      <c r="D11" s="14"/>
      <c r="E11" s="14"/>
      <c r="F11" s="14"/>
      <c r="G11" s="6"/>
      <c r="H11" s="6"/>
      <c r="I11" s="6"/>
      <c r="J11" s="6"/>
      <c r="K11" s="6"/>
      <c r="L11" s="9"/>
      <c r="M11" s="9"/>
      <c r="N11" s="9"/>
      <c r="O11" s="9"/>
      <c r="P11" s="9"/>
    </row>
    <row r="12" spans="1:62" x14ac:dyDescent="0.15">
      <c r="A12" s="29" t="s">
        <v>473</v>
      </c>
      <c r="I12" s="6"/>
    </row>
    <row r="13" spans="1:62" x14ac:dyDescent="0.15">
      <c r="A13" s="29" t="s">
        <v>474</v>
      </c>
      <c r="B13" s="14"/>
      <c r="C13" s="14"/>
      <c r="D13" s="14"/>
      <c r="E13" s="14"/>
      <c r="F13" s="14"/>
      <c r="G13" s="6"/>
      <c r="H13" s="6"/>
      <c r="I13" s="6"/>
      <c r="J13" s="6"/>
      <c r="K13" s="6"/>
      <c r="L13" s="9"/>
      <c r="M13" s="9"/>
      <c r="N13" s="9"/>
      <c r="O13" s="9"/>
      <c r="P13" s="9"/>
    </row>
    <row r="14" spans="1:62" x14ac:dyDescent="0.15">
      <c r="A14" s="29" t="s">
        <v>475</v>
      </c>
    </row>
    <row r="15" spans="1:62" x14ac:dyDescent="0.15">
      <c r="A15" s="29" t="s">
        <v>476</v>
      </c>
    </row>
    <row r="16" spans="1:62" x14ac:dyDescent="0.15">
      <c r="A16" s="17" t="s">
        <v>58</v>
      </c>
      <c r="B16" s="14">
        <v>2.5</v>
      </c>
      <c r="C16" s="14">
        <v>-255.5</v>
      </c>
      <c r="D16" s="14">
        <v>-2.5</v>
      </c>
      <c r="E16" s="14">
        <v>1.5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10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1" x14ac:dyDescent="0.15">
      <c r="A17" s="29" t="s">
        <v>133</v>
      </c>
    </row>
    <row r="18" spans="1:1" x14ac:dyDescent="0.15">
      <c r="A18" s="29" t="s">
        <v>477</v>
      </c>
    </row>
    <row r="19" spans="1:1" x14ac:dyDescent="0.15">
      <c r="A19" s="29" t="s">
        <v>478</v>
      </c>
    </row>
    <row r="20" spans="1:1" x14ac:dyDescent="0.15">
      <c r="A20" s="29" t="s">
        <v>479</v>
      </c>
    </row>
    <row r="21" spans="1:1" x14ac:dyDescent="0.15">
      <c r="A21" s="29" t="s">
        <v>480</v>
      </c>
    </row>
    <row r="22" spans="1:1" x14ac:dyDescent="0.15">
      <c r="A22" s="29" t="s">
        <v>481</v>
      </c>
    </row>
    <row r="23" spans="1:1" x14ac:dyDescent="0.15">
      <c r="A23" s="7" t="s">
        <v>482</v>
      </c>
    </row>
    <row r="24" spans="1:1" x14ac:dyDescent="0.15">
      <c r="A24" s="7" t="s">
        <v>483</v>
      </c>
    </row>
    <row r="25" spans="1:1" x14ac:dyDescent="0.15">
      <c r="A25" s="7" t="s">
        <v>484</v>
      </c>
    </row>
    <row r="26" spans="1:1" x14ac:dyDescent="0.15">
      <c r="A26" s="7" t="s">
        <v>485</v>
      </c>
    </row>
    <row r="27" spans="1:1" x14ac:dyDescent="0.15">
      <c r="A27" s="7" t="s">
        <v>486</v>
      </c>
    </row>
    <row r="28" spans="1:1" x14ac:dyDescent="0.15">
      <c r="A28" s="7" t="s">
        <v>487</v>
      </c>
    </row>
    <row r="29" spans="1:1" x14ac:dyDescent="0.15">
      <c r="A29" s="7" t="s">
        <v>488</v>
      </c>
    </row>
    <row r="30" spans="1:1" x14ac:dyDescent="0.15">
      <c r="A30" s="7" t="s">
        <v>489</v>
      </c>
    </row>
    <row r="31" spans="1:1" x14ac:dyDescent="0.15">
      <c r="A31" s="7" t="s">
        <v>490</v>
      </c>
    </row>
    <row r="32" spans="1:1" x14ac:dyDescent="0.15">
      <c r="A32" s="7" t="s">
        <v>491</v>
      </c>
    </row>
    <row r="33" spans="1:48" x14ac:dyDescent="0.15">
      <c r="A33" s="7" t="s">
        <v>492</v>
      </c>
    </row>
    <row r="34" spans="1:48" x14ac:dyDescent="0.15">
      <c r="A34" s="7" t="s">
        <v>493</v>
      </c>
    </row>
    <row r="35" spans="1:48" x14ac:dyDescent="0.15">
      <c r="A35" s="8" t="s">
        <v>494</v>
      </c>
      <c r="B35" s="14">
        <v>0</v>
      </c>
      <c r="C35" s="14">
        <v>-10</v>
      </c>
      <c r="D35" s="14">
        <v>0.9</v>
      </c>
      <c r="E35" s="14">
        <v>2.2000000000000002</v>
      </c>
      <c r="F35" s="14">
        <v>-0.1</v>
      </c>
      <c r="G35" s="6"/>
      <c r="H35" s="31" t="s">
        <v>464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2">STDEV(L35:M35)</f>
        <v>#DIV/0!</v>
      </c>
      <c r="AB35" s="6" t="e">
        <f t="shared" si="2"/>
        <v>#NAME?</v>
      </c>
      <c r="AC35" s="6" t="e">
        <f t="shared" si="2"/>
        <v>#NULL!</v>
      </c>
      <c r="AD35" s="6" t="e">
        <f t="shared" si="2"/>
        <v>#NUM!</v>
      </c>
      <c r="AE35" s="6" t="e">
        <f t="shared" si="2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8" t="s">
        <v>495</v>
      </c>
      <c r="B36" s="14">
        <v>0</v>
      </c>
      <c r="C36" s="14">
        <v>-10</v>
      </c>
      <c r="D36" s="14">
        <v>0.9</v>
      </c>
      <c r="E36" s="14">
        <v>2.2000000000000002</v>
      </c>
      <c r="F36" s="14">
        <v>-0.1</v>
      </c>
      <c r="G36" s="6"/>
      <c r="H36" s="31" t="s">
        <v>464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7" t="s">
        <v>496</v>
      </c>
    </row>
    <row r="38" spans="1:48" x14ac:dyDescent="0.15">
      <c r="A38" s="7" t="s">
        <v>497</v>
      </c>
    </row>
    <row r="39" spans="1:48" x14ac:dyDescent="0.15">
      <c r="A39" s="7" t="s">
        <v>498</v>
      </c>
    </row>
    <row r="40" spans="1:48" x14ac:dyDescent="0.15">
      <c r="A40" s="8" t="s">
        <v>499</v>
      </c>
      <c r="B40" s="14">
        <v>0</v>
      </c>
      <c r="C40" s="14">
        <v>-10</v>
      </c>
      <c r="D40" s="14">
        <v>0.9</v>
      </c>
      <c r="E40" s="14">
        <v>2.2000000000000002</v>
      </c>
      <c r="F40" s="14">
        <v>-0.1</v>
      </c>
      <c r="G40" s="6"/>
      <c r="H40" s="31" t="s">
        <v>464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3">VAR(K40:L40)</f>
        <v>#N/A</v>
      </c>
      <c r="AA40" s="6" t="e">
        <f t="shared" si="3"/>
        <v>#DIV/0!</v>
      </c>
      <c r="AB40" s="6" t="e">
        <f t="shared" si="3"/>
        <v>#NAME?</v>
      </c>
      <c r="AC40" s="6" t="e">
        <f t="shared" si="3"/>
        <v>#NULL!</v>
      </c>
      <c r="AD40" s="6" t="e">
        <f t="shared" si="3"/>
        <v>#NUM!</v>
      </c>
      <c r="AE40" s="6" t="e">
        <f t="shared" si="3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8" t="s">
        <v>500</v>
      </c>
      <c r="B41" s="14">
        <v>0</v>
      </c>
      <c r="C41" s="14">
        <v>-10</v>
      </c>
      <c r="D41" s="14">
        <v>0.9</v>
      </c>
      <c r="E41" s="14">
        <v>2.2000000000000002</v>
      </c>
      <c r="F41" s="14">
        <v>-0.1</v>
      </c>
      <c r="G41" s="6"/>
      <c r="H41" s="31" t="s">
        <v>464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4">VARP(K41:L41)</f>
        <v>#N/A</v>
      </c>
      <c r="AA41" s="6" t="e">
        <f t="shared" si="4"/>
        <v>#DIV/0!</v>
      </c>
      <c r="AB41" s="6" t="e">
        <f t="shared" si="4"/>
        <v>#NAME?</v>
      </c>
      <c r="AC41" s="6" t="e">
        <f t="shared" si="4"/>
        <v>#NULL!</v>
      </c>
      <c r="AD41" s="6" t="e">
        <f t="shared" si="4"/>
        <v>#NUM!</v>
      </c>
      <c r="AE41" s="6" t="e">
        <f t="shared" si="4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7" t="s">
        <v>501</v>
      </c>
    </row>
    <row r="43" spans="1:48" x14ac:dyDescent="0.15">
      <c r="A43" s="7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8" bestFit="1" customWidth="1"/>
    <col min="2" max="2" width="3.5" style="28" bestFit="1" customWidth="1"/>
    <col min="3" max="3" width="4.6640625" style="28" bestFit="1" customWidth="1"/>
    <col min="4" max="4" width="4" style="28" bestFit="1" customWidth="1"/>
    <col min="5" max="5" width="3.1640625" style="28" bestFit="1" customWidth="1"/>
    <col min="6" max="6" width="4.33203125" style="28" bestFit="1" customWidth="1"/>
    <col min="7" max="7" width="4.6640625" style="28" bestFit="1" customWidth="1"/>
    <col min="8" max="8" width="4.83203125" style="28" bestFit="1" customWidth="1"/>
    <col min="9" max="9" width="3.6640625" style="28" bestFit="1" customWidth="1"/>
    <col min="10" max="10" width="5.6640625" style="28" bestFit="1" customWidth="1"/>
    <col min="11" max="11" width="3.6640625" style="28" bestFit="1" customWidth="1"/>
    <col min="12" max="12" width="5.1640625" style="28" bestFit="1" customWidth="1"/>
    <col min="13" max="13" width="5.6640625" style="28" bestFit="1" customWidth="1"/>
    <col min="14" max="14" width="4.6640625" style="28" bestFit="1" customWidth="1"/>
    <col min="15" max="15" width="4.83203125" style="28" bestFit="1" customWidth="1"/>
    <col min="16" max="16" width="4" style="28" bestFit="1" customWidth="1"/>
    <col min="17" max="17" width="5.6640625" style="28" bestFit="1" customWidth="1"/>
    <col min="18" max="18" width="5" style="28" bestFit="1" customWidth="1"/>
    <col min="19" max="19" width="4.83203125" style="28" bestFit="1" customWidth="1"/>
    <col min="20" max="20" width="5.6640625" style="28" bestFit="1" customWidth="1"/>
    <col min="21" max="21" width="4.83203125" style="28" bestFit="1" customWidth="1"/>
    <col min="22" max="25" width="5.6640625" style="28" bestFit="1" customWidth="1"/>
    <col min="26" max="26" width="5.1640625" style="28" bestFit="1" customWidth="1"/>
    <col min="27" max="28" width="5.6640625" style="28" bestFit="1" customWidth="1"/>
    <col min="29" max="31" width="4.83203125" style="28" bestFit="1" customWidth="1"/>
    <col min="32" max="32" width="9.83203125" style="28" bestFit="1" customWidth="1"/>
    <col min="33" max="48" width="5.6640625" style="28" bestFit="1" customWidth="1"/>
    <col min="49" max="16384" width="10.83203125" style="28"/>
  </cols>
  <sheetData>
    <row r="1" spans="1:48" s="4" customFormat="1" x14ac:dyDescent="0.15">
      <c r="A1" s="54" t="s">
        <v>354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s="4" customFormat="1" x14ac:dyDescent="0.15">
      <c r="A2" s="54"/>
      <c r="B2" s="54" t="s">
        <v>27</v>
      </c>
      <c r="C2" s="54"/>
      <c r="D2" s="54"/>
      <c r="E2" s="54"/>
      <c r="F2" s="54"/>
      <c r="G2" s="25" t="s">
        <v>38</v>
      </c>
      <c r="H2" s="25" t="s">
        <v>28</v>
      </c>
      <c r="I2" s="25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25" t="s">
        <v>38</v>
      </c>
      <c r="W2" s="25" t="s">
        <v>28</v>
      </c>
      <c r="X2" s="25" t="s">
        <v>94</v>
      </c>
      <c r="Y2" s="54" t="s">
        <v>29</v>
      </c>
      <c r="Z2" s="54"/>
      <c r="AA2" s="54"/>
      <c r="AB2" s="54"/>
      <c r="AC2" s="54"/>
      <c r="AD2" s="54"/>
      <c r="AE2" s="54"/>
      <c r="AF2" s="25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s="4" customFormat="1" x14ac:dyDescent="0.15">
      <c r="A3" s="27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7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45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45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7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7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7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7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7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7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7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7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7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7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7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26" t="s">
        <v>38</v>
      </c>
      <c r="H2" s="26" t="s">
        <v>28</v>
      </c>
      <c r="I2" s="26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26" t="s">
        <v>38</v>
      </c>
      <c r="W2" s="26" t="s">
        <v>28</v>
      </c>
      <c r="X2" s="26" t="s">
        <v>94</v>
      </c>
      <c r="Y2" s="54" t="s">
        <v>29</v>
      </c>
      <c r="Z2" s="54"/>
      <c r="AA2" s="54"/>
      <c r="AB2" s="54"/>
      <c r="AC2" s="54"/>
      <c r="AD2" s="54"/>
      <c r="AE2" s="54"/>
      <c r="AF2" s="26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29" t="s">
        <v>372</v>
      </c>
    </row>
    <row r="6" spans="1:62" x14ac:dyDescent="0.15">
      <c r="A6" s="29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0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2020-08-24T07:58:09Z</dcterms:modified>
</cp:coreProperties>
</file>