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00852B2C-F7D2-4649-B727-132912553120}" xr6:coauthVersionLast="47" xr6:coauthVersionMax="47" xr10:uidLastSave="{00000000-0000-0000-0000-000000000000}"/>
  <bookViews>
    <workbookView xWindow="0" yWindow="500" windowWidth="33600" windowHeight="192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" i="6" l="1" a="1"/>
  <c r="AN13" i="6" s="1"/>
  <c r="AO13" i="6"/>
  <c r="AP13" i="6"/>
  <c r="AQ13" i="6"/>
  <c r="AR13" i="6"/>
  <c r="AS13" i="6"/>
  <c r="AT13" i="6"/>
  <c r="AU13" i="6"/>
  <c r="AV13" i="6"/>
  <c r="AJ13" i="6" a="1"/>
  <c r="AJ13" i="6" s="1"/>
  <c r="AK13" i="6"/>
  <c r="AL13" i="6"/>
  <c r="AM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N11" i="6"/>
  <c r="AO11" i="6"/>
  <c r="AP11" i="6"/>
  <c r="AQ11" i="6"/>
  <c r="AR11" i="6"/>
  <c r="AS11" i="6"/>
  <c r="AT11" i="6"/>
  <c r="AU11" i="6"/>
  <c r="AV11" i="6"/>
  <c r="AJ11" i="6" a="1"/>
  <c r="AJ11" i="6" s="1"/>
  <c r="AL11" i="6"/>
  <c r="AM11" i="6"/>
  <c r="AG11" i="6" a="1"/>
  <c r="AG11" i="6"/>
  <c r="AH11" i="6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L17" i="6"/>
  <c r="AM17" i="6"/>
  <c r="AN17" i="6" a="1"/>
  <c r="AN17" i="6" s="1"/>
  <c r="AQ17" i="6"/>
  <c r="AR17" i="6"/>
  <c r="AS17" i="6"/>
  <c r="AT17" i="6"/>
  <c r="AU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S15" i="6"/>
  <c r="AT15" i="6"/>
  <c r="AU15" i="6"/>
  <c r="AV15" i="6"/>
  <c r="AJ15" i="6" a="1"/>
  <c r="AJ15" i="6"/>
  <c r="AK15" i="6"/>
  <c r="AL15" i="6"/>
  <c r="AM15" i="6"/>
  <c r="AG15" i="6" a="1"/>
  <c r="AG15" i="6"/>
  <c r="AH15" i="6"/>
  <c r="AI15" i="6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P9" i="6"/>
  <c r="AQ9" i="6"/>
  <c r="AR9" i="6"/>
  <c r="AS9" i="6"/>
  <c r="AT9" i="6"/>
  <c r="AU9" i="6"/>
  <c r="AV9" i="6"/>
  <c r="V9" i="6"/>
  <c r="AJ9" i="6" a="1"/>
  <c r="AJ9" i="6" s="1"/>
  <c r="AK9" i="6"/>
  <c r="AL9" i="6"/>
  <c r="AM9" i="6"/>
  <c r="AG9" i="6" a="1"/>
  <c r="AG9" i="6" s="1"/>
  <c r="AI9" i="6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V3" i="12"/>
  <c r="W3" i="12"/>
  <c r="X3" i="12"/>
  <c r="Y3" i="12"/>
  <c r="Z3" i="12"/>
  <c r="AA3" i="12"/>
  <c r="AB3" i="12"/>
  <c r="J3" i="12"/>
  <c r="Q3" i="12"/>
  <c r="Q38" i="5"/>
  <c r="Q56" i="5"/>
  <c r="Q37" i="5"/>
  <c r="AA37" i="5" s="1"/>
  <c r="AG32" i="9" a="1"/>
  <c r="AG32" i="9" s="1"/>
  <c r="AK32" i="9"/>
  <c r="AL32" i="9"/>
  <c r="AM32" i="9"/>
  <c r="AN32" i="9"/>
  <c r="AO32" i="9"/>
  <c r="AP32" i="9"/>
  <c r="AQ32" i="9"/>
  <c r="AR32" i="9"/>
  <c r="AS32" i="9"/>
  <c r="AT32" i="9"/>
  <c r="AU32" i="9"/>
  <c r="AV32" i="9"/>
  <c r="AF32" i="9"/>
  <c r="Q32" i="9"/>
  <c r="T32" i="9"/>
  <c r="R32" i="9"/>
  <c r="S32" i="9"/>
  <c r="U32" i="9"/>
  <c r="V32" i="9"/>
  <c r="W32" i="9"/>
  <c r="X32" i="9"/>
  <c r="Y32" i="9"/>
  <c r="Z32" i="9"/>
  <c r="AA32" i="9"/>
  <c r="AB32" i="9"/>
  <c r="AC32" i="9"/>
  <c r="AD32" i="9"/>
  <c r="AE32" i="9"/>
  <c r="Q39" i="9"/>
  <c r="K32" i="9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W13" i="9"/>
  <c r="W22" i="9"/>
  <c r="AG22" i="9" a="1"/>
  <c r="AG22" i="9" s="1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F22" i="9"/>
  <c r="AE22" i="9"/>
  <c r="R22" i="9"/>
  <c r="S22" i="9"/>
  <c r="T22" i="9"/>
  <c r="U22" i="9"/>
  <c r="V22" i="9"/>
  <c r="X22" i="9"/>
  <c r="Y22" i="9"/>
  <c r="Z22" i="9"/>
  <c r="AA22" i="9"/>
  <c r="AB22" i="9"/>
  <c r="AC22" i="9"/>
  <c r="AD22" i="9"/>
  <c r="Q22" i="9"/>
  <c r="K22" i="9"/>
  <c r="V13" i="9"/>
  <c r="AF13" i="9"/>
  <c r="AG13" i="9" a="1"/>
  <c r="AG13" i="9" s="1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Q13" i="9"/>
  <c r="R13" i="9"/>
  <c r="S13" i="9"/>
  <c r="T13" i="9"/>
  <c r="U13" i="9"/>
  <c r="X13" i="9"/>
  <c r="Y13" i="9"/>
  <c r="Z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T54" i="9"/>
  <c r="AU54" i="9"/>
  <c r="AV54" i="9"/>
  <c r="AG55" i="9" a="1"/>
  <c r="AG55" i="9" s="1"/>
  <c r="Q54" i="9"/>
  <c r="AF54" i="9"/>
  <c r="Q25" i="9"/>
  <c r="K13" i="9"/>
  <c r="AG39" i="9" a="1"/>
  <c r="AG39" i="9" s="1"/>
  <c r="AN39" i="9"/>
  <c r="AO39" i="9"/>
  <c r="AP39" i="9"/>
  <c r="AQ39" i="9"/>
  <c r="AR39" i="9"/>
  <c r="AS39" i="9"/>
  <c r="AT39" i="9"/>
  <c r="AU39" i="9"/>
  <c r="AV39" i="9"/>
  <c r="AF40" i="9"/>
  <c r="R40" i="9"/>
  <c r="S40" i="9"/>
  <c r="T40" i="9"/>
  <c r="U40" i="9"/>
  <c r="V40" i="9"/>
  <c r="W40" i="9"/>
  <c r="X40" i="9"/>
  <c r="Z40" i="9"/>
  <c r="AA40" i="9"/>
  <c r="AB40" i="9"/>
  <c r="AC40" i="9"/>
  <c r="AD40" i="9"/>
  <c r="AE40" i="9"/>
  <c r="Q40" i="9"/>
  <c r="AF39" i="9"/>
  <c r="K40" i="9"/>
  <c r="AG26" i="9" a="1"/>
  <c r="AG26" i="9" s="1"/>
  <c r="AG25" i="9" a="1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F25" i="9"/>
  <c r="AE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K25" i="9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K7" i="8" a="1"/>
  <c r="AK7" i="8" s="1"/>
  <c r="AS7" i="8"/>
  <c r="AT7" i="8"/>
  <c r="AU7" i="8"/>
  <c r="AV7" i="8"/>
  <c r="AI7" i="8" a="1"/>
  <c r="AI7" i="8" s="1"/>
  <c r="AG7" i="8" a="1"/>
  <c r="AG7" i="8" s="1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J7" i="8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O23" i="17"/>
  <c r="AP23" i="17"/>
  <c r="AQ23" i="17"/>
  <c r="AR23" i="17"/>
  <c r="AS23" i="17"/>
  <c r="AT23" i="17"/>
  <c r="AU23" i="17"/>
  <c r="AV23" i="17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K4" i="17"/>
  <c r="AL4" i="17"/>
  <c r="AM4" i="17"/>
  <c r="AN4" i="17"/>
  <c r="AO4" i="17"/>
  <c r="AP4" i="17"/>
  <c r="AQ4" i="17"/>
  <c r="AR4" i="17"/>
  <c r="AS4" i="17"/>
  <c r="AT4" i="17"/>
  <c r="AU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AE4" i="17"/>
  <c r="Q4" i="17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T53" i="3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S20" i="5"/>
  <c r="T20" i="5"/>
  <c r="U20" i="5"/>
  <c r="V20" i="5"/>
  <c r="W20" i="5"/>
  <c r="X20" i="5"/>
  <c r="Y20" i="5"/>
  <c r="Z20" i="5"/>
  <c r="AA20" i="5"/>
  <c r="AB20" i="5"/>
  <c r="AE20" i="5"/>
  <c r="T64" i="5"/>
  <c r="AF64" i="5"/>
  <c r="AM64" i="5" a="1"/>
  <c r="AM64" i="5" s="1"/>
  <c r="AQ64" i="5"/>
  <c r="AR64" i="5"/>
  <c r="AS64" i="5"/>
  <c r="AT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Y39" i="9"/>
  <c r="Z39" i="9"/>
  <c r="AA39" i="9"/>
  <c r="AB39" i="9"/>
  <c r="AC39" i="9"/>
  <c r="K39" i="9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AC37" i="5"/>
  <c r="T37" i="5"/>
  <c r="AG37" i="5" a="1"/>
  <c r="AG37" i="5" s="1"/>
  <c r="AG3" i="12" a="1"/>
  <c r="R3" i="12"/>
  <c r="S3" i="12"/>
  <c r="AI13" i="6" l="1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Y37" i="5" l="1"/>
  <c r="Z37" i="5"/>
  <c r="X37" i="5"/>
  <c r="AD37" i="5"/>
  <c r="AE37" i="5"/>
  <c r="V37" i="5"/>
  <c r="W37" i="5"/>
  <c r="S37" i="5"/>
  <c r="R37" i="5"/>
  <c r="AB37" i="5" s="1"/>
  <c r="AF14" i="6"/>
  <c r="AG14" i="6" a="1"/>
  <c r="AI14" i="6" s="1"/>
  <c r="AG8" i="6" a="1"/>
  <c r="AG8" i="6" s="1"/>
  <c r="AP8" i="6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H14" i="6" l="1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S111" i="5"/>
  <c r="AM110" i="5" a="1"/>
  <c r="AM110" i="5" s="1"/>
  <c r="AQ110" i="5"/>
  <c r="AR110" i="5"/>
  <c r="AS110" i="5"/>
  <c r="AT110" i="5"/>
  <c r="AU110" i="5"/>
  <c r="AV110" i="5"/>
  <c r="AM109" i="5" a="1"/>
  <c r="AO109" i="5" s="1"/>
  <c r="AM109" i="5"/>
  <c r="AN109" i="5"/>
  <c r="AM108" i="5" a="1"/>
  <c r="AM108" i="5" s="1"/>
  <c r="AN108" i="5"/>
  <c r="AO108" i="5"/>
  <c r="AP108" i="5"/>
  <c r="AQ108" i="5"/>
  <c r="AR108" i="5"/>
  <c r="AS108" i="5"/>
  <c r="AT108" i="5"/>
  <c r="AU108" i="5"/>
  <c r="AG111" i="5" a="1"/>
  <c r="AH111" i="5" s="1"/>
  <c r="AG111" i="5"/>
  <c r="AG110" i="5" a="1"/>
  <c r="AG110" i="5" s="1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10" i="5" l="1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P96" i="5"/>
  <c r="AQ96" i="5"/>
  <c r="AR96" i="5"/>
  <c r="AS96" i="5"/>
  <c r="AT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H97" i="5" l="1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X8" i="11" l="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H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J3" i="8" l="1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Y26" i="11" l="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U29" i="11" l="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S35" i="3"/>
  <c r="T35" i="3"/>
  <c r="AE35" i="3"/>
  <c r="Y35" i="3"/>
  <c r="W35" i="3"/>
  <c r="U35" i="3"/>
  <c r="Z35" i="3"/>
  <c r="R35" i="3"/>
  <c r="AC35" i="3"/>
  <c r="V35" i="3"/>
  <c r="Q35" i="3"/>
  <c r="AD35" i="3"/>
  <c r="AA35" i="3"/>
  <c r="AP6" i="8" l="1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<sst xmlns="http://schemas.openxmlformats.org/spreadsheetml/2006/main" count="861" uniqueCount="506">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</sst>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1" xfId="0" applyNumberFormat="1" applyFont="1" applyBorder="1" applyAlignment="1">
      <alignment horizontal="center" vertical="center"/>
    </xf>
    <xf numFmtId="0" fontId="5" fillId="0" borderId="0" xfId="0" applyNumberFormat="1" applyFont="1"/>
    <xf numFmtId="0" fontId="3" fillId="0" borderId="0" xfId="0" applyNumberFormat="1" applyFont="1"/>
    <xf numFmtId="0" fontId="9" fillId="0" borderId="0" xfId="0" applyNumberFormat="1" applyFont="1"/>
    <xf numFmtId="0" fontId="5" fillId="3" borderId="0" xfId="0" applyNumberFormat="1" applyFont="1" applyFill="1"/>
    <xf numFmtId="0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NumberFormat="1" applyFont="1" applyFill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164" fontId="5" fillId="0" borderId="0" xfId="0" applyNumberFormat="1" applyFont="1"/>
    <xf numFmtId="164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AV8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8" t="s">
        <v>73</v>
      </c>
      <c r="B53" s="14">
        <v>0.2</v>
      </c>
      <c r="C53" s="14">
        <v>1</v>
      </c>
      <c r="D53" s="14">
        <v>2.2999999999999998</v>
      </c>
      <c r="E53" s="14">
        <v>10</v>
      </c>
      <c r="F53" s="1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9" t="e">
        <v>#DIV/0!</v>
      </c>
      <c r="M53" s="9" t="e">
        <v>#NAME?</v>
      </c>
      <c r="N53" s="9" t="e">
        <v>#NULL!</v>
      </c>
      <c r="O53" s="9" t="e">
        <v>#NUM!</v>
      </c>
      <c r="P53" s="9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11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14" bestFit="1" customWidth="1"/>
    <col min="2" max="2" width="3.1640625" style="14" bestFit="1" customWidth="1"/>
    <col min="3" max="4" width="2.1640625" style="14" bestFit="1" customWidth="1"/>
    <col min="5" max="5" width="4.83203125" style="14" bestFit="1" customWidth="1"/>
    <col min="6" max="6" width="2.83203125" style="14" bestFit="1" customWidth="1"/>
    <col min="7" max="7" width="4.6640625" style="14" bestFit="1" customWidth="1"/>
    <col min="8" max="8" width="4.83203125" style="14" bestFit="1" customWidth="1"/>
    <col min="9" max="9" width="3.83203125" style="14" bestFit="1" customWidth="1"/>
    <col min="10" max="10" width="3.6640625" style="14" bestFit="1" customWidth="1"/>
    <col min="11" max="11" width="5.6640625" style="14" bestFit="1" customWidth="1"/>
    <col min="12" max="12" width="5.1640625" style="14" bestFit="1" customWidth="1"/>
    <col min="13" max="13" width="5.6640625" style="14" bestFit="1" customWidth="1"/>
    <col min="14" max="14" width="4.6640625" style="14" bestFit="1" customWidth="1"/>
    <col min="15" max="15" width="4.83203125" style="14" bestFit="1" customWidth="1"/>
    <col min="16" max="16" width="4" style="14" bestFit="1" customWidth="1"/>
    <col min="17" max="22" width="8.5" style="14" bestFit="1" customWidth="1"/>
    <col min="23" max="23" width="8.1640625" style="14" bestFit="1" customWidth="1"/>
    <col min="24" max="24" width="8.5" style="14" bestFit="1" customWidth="1"/>
    <col min="25" max="28" width="5.6640625" style="14" bestFit="1" customWidth="1"/>
    <col min="29" max="30" width="7.5" style="14" bestFit="1" customWidth="1"/>
    <col min="31" max="31" width="5.6640625" style="14" bestFit="1" customWidth="1"/>
    <col min="32" max="32" width="9.83203125" style="14" bestFit="1" customWidth="1"/>
    <col min="33" max="34" width="8.5" style="14" bestFit="1" customWidth="1"/>
    <col min="35" max="35" width="8.1640625" style="14" bestFit="1" customWidth="1"/>
    <col min="36" max="37" width="8.5" style="14" bestFit="1" customWidth="1"/>
    <col min="38" max="48" width="8.1640625" style="14" bestFit="1" customWidth="1"/>
    <col min="49" max="16384" width="10.83203125" style="14"/>
  </cols>
  <sheetData>
    <row r="1" spans="1:48" x14ac:dyDescent="0.15">
      <c r="A1" s="59" t="s">
        <v>26</v>
      </c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 t="s">
        <v>34</v>
      </c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</row>
    <row r="2" spans="1:48" x14ac:dyDescent="0.15">
      <c r="A2" s="59"/>
      <c r="B2" s="59" t="s">
        <v>27</v>
      </c>
      <c r="C2" s="59"/>
      <c r="D2" s="59"/>
      <c r="E2" s="59"/>
      <c r="F2" s="59"/>
      <c r="G2" s="51" t="s">
        <v>38</v>
      </c>
      <c r="H2" s="51" t="s">
        <v>28</v>
      </c>
      <c r="I2" s="51" t="s">
        <v>94</v>
      </c>
      <c r="J2" s="59" t="s">
        <v>29</v>
      </c>
      <c r="K2" s="59"/>
      <c r="L2" s="59"/>
      <c r="M2" s="59"/>
      <c r="N2" s="59"/>
      <c r="O2" s="59"/>
      <c r="P2" s="59"/>
      <c r="Q2" s="59" t="s">
        <v>27</v>
      </c>
      <c r="R2" s="59"/>
      <c r="S2" s="59"/>
      <c r="T2" s="59"/>
      <c r="U2" s="59"/>
      <c r="V2" s="51" t="s">
        <v>38</v>
      </c>
      <c r="W2" s="51" t="s">
        <v>28</v>
      </c>
      <c r="X2" s="51" t="s">
        <v>94</v>
      </c>
      <c r="Y2" s="59" t="s">
        <v>29</v>
      </c>
      <c r="Z2" s="59"/>
      <c r="AA2" s="59"/>
      <c r="AB2" s="59"/>
      <c r="AC2" s="59"/>
      <c r="AD2" s="59"/>
      <c r="AE2" s="59"/>
      <c r="AF2" s="51" t="s">
        <v>30</v>
      </c>
      <c r="AG2" s="59" t="s">
        <v>31</v>
      </c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</row>
    <row r="3" spans="1:48" x14ac:dyDescent="0.15">
      <c r="A3" s="52" t="s">
        <v>237</v>
      </c>
    </row>
    <row r="4" spans="1:48" x14ac:dyDescent="0.15">
      <c r="A4" s="52" t="s">
        <v>238</v>
      </c>
    </row>
    <row r="5" spans="1:48" x14ac:dyDescent="0.15">
      <c r="A5" s="52" t="s">
        <v>239</v>
      </c>
    </row>
    <row r="6" spans="1:48" x14ac:dyDescent="0.15">
      <c r="A6" s="52" t="s">
        <v>240</v>
      </c>
      <c r="L6" s="53"/>
      <c r="M6" s="53"/>
      <c r="N6" s="53"/>
      <c r="O6" s="53"/>
      <c r="P6" s="53"/>
    </row>
    <row r="7" spans="1:48" x14ac:dyDescent="0.15">
      <c r="A7" s="52" t="s">
        <v>241</v>
      </c>
      <c r="L7" s="53"/>
      <c r="M7" s="53"/>
      <c r="N7" s="53"/>
      <c r="O7" s="53"/>
      <c r="P7" s="53"/>
      <c r="AQ7" s="53"/>
      <c r="AR7" s="53"/>
      <c r="AS7" s="53"/>
      <c r="AT7" s="53"/>
      <c r="AU7" s="53"/>
    </row>
    <row r="8" spans="1:48" x14ac:dyDescent="0.15">
      <c r="A8" s="52" t="s">
        <v>242</v>
      </c>
      <c r="L8" s="53"/>
      <c r="M8" s="53"/>
      <c r="N8" s="53"/>
      <c r="O8" s="53"/>
      <c r="P8" s="53"/>
    </row>
    <row r="9" spans="1:48" x14ac:dyDescent="0.15">
      <c r="A9" s="52" t="s">
        <v>243</v>
      </c>
    </row>
    <row r="10" spans="1:48" x14ac:dyDescent="0.15">
      <c r="A10" s="52" t="s">
        <v>244</v>
      </c>
    </row>
    <row r="11" spans="1:48" x14ac:dyDescent="0.15">
      <c r="A11" s="52" t="s">
        <v>245</v>
      </c>
    </row>
    <row r="12" spans="1:48" ht="15" x14ac:dyDescent="0.2">
      <c r="A12" s="52" t="s">
        <v>246</v>
      </c>
      <c r="R12" s="54"/>
    </row>
    <row r="13" spans="1:48" x14ac:dyDescent="0.15">
      <c r="A13" s="55" t="s">
        <v>247</v>
      </c>
      <c r="B13" s="14">
        <v>3.2</v>
      </c>
      <c r="C13" s="14">
        <v>6</v>
      </c>
      <c r="D13" s="14">
        <v>7</v>
      </c>
      <c r="E13" s="14">
        <v>4</v>
      </c>
      <c r="F13" s="14">
        <v>9</v>
      </c>
      <c r="H13" s="14" t="s">
        <v>32</v>
      </c>
      <c r="I13" s="14" t="b">
        <v>1</v>
      </c>
      <c r="J13" s="14" t="e">
        <v>#N/A</v>
      </c>
      <c r="K13" s="14" t="e">
        <f>#VALUE!</f>
        <v>#VALUE!</v>
      </c>
      <c r="L13" s="53" t="e">
        <v>#DIV/0!</v>
      </c>
      <c r="M13" s="53" t="e">
        <v>#NAME?</v>
      </c>
      <c r="N13" s="53" t="e">
        <v>#NULL!</v>
      </c>
      <c r="O13" s="53" t="e">
        <v>#NUM!</v>
      </c>
      <c r="P13" s="53" t="e">
        <v>#REF!</v>
      </c>
      <c r="Q13" s="14">
        <f>CUMIPMT(B13,5.5,125000,3,5,1)</f>
        <v>-271489.3412240473</v>
      </c>
      <c r="R13" s="14">
        <f t="shared" ref="R13:AE13" si="0">CUMIPMT(C13,5.5,125000,3,5,1)</f>
        <v>-314705.96055955993</v>
      </c>
      <c r="S13" s="14">
        <f t="shared" si="0"/>
        <v>-322614.99874980171</v>
      </c>
      <c r="T13" s="14">
        <f t="shared" si="0"/>
        <v>-288950.45405447436</v>
      </c>
      <c r="U13" s="14">
        <f t="shared" si="0"/>
        <v>-333552.16055641056</v>
      </c>
      <c r="V13" s="14" t="e">
        <f>CUMIPMT(G13,5.5,125000,3,5,1)</f>
        <v>#NUM!</v>
      </c>
      <c r="W13" s="14" t="e">
        <f>CUMIPMT(H13,5.5,125000,3,5,1)</f>
        <v>#VALUE!</v>
      </c>
      <c r="X13" s="14" t="e">
        <f t="shared" si="0"/>
        <v>#VALUE!</v>
      </c>
      <c r="Y13" s="14" t="e">
        <f t="shared" si="0"/>
        <v>#N/A</v>
      </c>
      <c r="Z13" s="14" t="e">
        <f t="shared" si="0"/>
        <v>#VALUE!</v>
      </c>
      <c r="AA13" s="14" t="e">
        <f t="shared" si="0"/>
        <v>#DIV/0!</v>
      </c>
      <c r="AB13" s="14" t="e">
        <f t="shared" si="0"/>
        <v>#NAME?</v>
      </c>
      <c r="AC13" s="14" t="e">
        <f t="shared" si="0"/>
        <v>#NULL!</v>
      </c>
      <c r="AD13" s="14" t="e">
        <f t="shared" si="0"/>
        <v>#NUM!</v>
      </c>
      <c r="AE13" s="14" t="e">
        <f t="shared" si="0"/>
        <v>#REF!</v>
      </c>
      <c r="AF13" s="14" t="e">
        <f>CUMIPMT(B13:P13,5.5,125000,3,5,1)</f>
        <v>#VALUE!</v>
      </c>
      <c r="AG13" s="14" t="e">
        <f t="array" ref="AG13:AV13">CUMIPMT(B13:F13,5.5,125000,3,5,1)</f>
        <v>#VALUE!</v>
      </c>
      <c r="AH13" s="14" t="e">
        <v>#VALUE!</v>
      </c>
      <c r="AI13" s="14" t="e">
        <v>#VALUE!</v>
      </c>
      <c r="AJ13" s="14" t="e">
        <v>#VALUE!</v>
      </c>
      <c r="AK13" s="14" t="e">
        <v>#VALUE!</v>
      </c>
      <c r="AL13" s="14" t="e">
        <v>#VALUE!</v>
      </c>
      <c r="AM13" s="14" t="e">
        <v>#VALUE!</v>
      </c>
      <c r="AN13" s="14" t="e">
        <v>#VALUE!</v>
      </c>
      <c r="AO13" s="14" t="e">
        <v>#VALUE!</v>
      </c>
      <c r="AP13" s="14" t="e">
        <v>#VALUE!</v>
      </c>
      <c r="AQ13" s="14" t="e">
        <v>#VALUE!</v>
      </c>
      <c r="AR13" s="14" t="e">
        <v>#VALUE!</v>
      </c>
      <c r="AS13" s="14" t="e">
        <v>#VALUE!</v>
      </c>
      <c r="AT13" s="14" t="e">
        <v>#VALUE!</v>
      </c>
      <c r="AU13" s="14" t="e">
        <v>#VALUE!</v>
      </c>
      <c r="AV13" s="14" t="e">
        <v>#VALUE!</v>
      </c>
    </row>
    <row r="14" spans="1:48" x14ac:dyDescent="0.15">
      <c r="A14" s="52" t="s">
        <v>248</v>
      </c>
      <c r="Q14" s="56"/>
    </row>
    <row r="15" spans="1:48" x14ac:dyDescent="0.15">
      <c r="A15" s="52" t="s">
        <v>249</v>
      </c>
      <c r="Q15" s="56"/>
    </row>
    <row r="16" spans="1:48" x14ac:dyDescent="0.15">
      <c r="A16" s="52" t="s">
        <v>250</v>
      </c>
      <c r="Q16" s="56"/>
    </row>
    <row r="17" spans="1:48" x14ac:dyDescent="0.15">
      <c r="A17" s="52" t="s">
        <v>251</v>
      </c>
      <c r="Q17" s="56"/>
    </row>
    <row r="18" spans="1:48" x14ac:dyDescent="0.15">
      <c r="A18" s="52" t="s">
        <v>252</v>
      </c>
      <c r="Q18" s="56"/>
    </row>
    <row r="19" spans="1:48" x14ac:dyDescent="0.15">
      <c r="A19" s="52" t="s">
        <v>253</v>
      </c>
      <c r="Q19" s="56"/>
    </row>
    <row r="20" spans="1:48" x14ac:dyDescent="0.15">
      <c r="A20" s="52" t="s">
        <v>254</v>
      </c>
      <c r="Q20" s="56"/>
    </row>
    <row r="21" spans="1:48" x14ac:dyDescent="0.15">
      <c r="A21" s="52" t="s">
        <v>255</v>
      </c>
    </row>
    <row r="22" spans="1:48" x14ac:dyDescent="0.15">
      <c r="A22" s="55" t="s">
        <v>256</v>
      </c>
      <c r="B22" s="14">
        <v>3.2</v>
      </c>
      <c r="C22" s="14">
        <v>6</v>
      </c>
      <c r="D22" s="14">
        <v>7</v>
      </c>
      <c r="E22" s="14">
        <v>4</v>
      </c>
      <c r="F22" s="14">
        <v>9</v>
      </c>
      <c r="H22" s="14" t="s">
        <v>32</v>
      </c>
      <c r="I22" s="14" t="b">
        <v>1</v>
      </c>
      <c r="J22" s="14" t="e">
        <v>#N/A</v>
      </c>
      <c r="K22" s="14" t="e">
        <f>#VALUE!</f>
        <v>#VALUE!</v>
      </c>
      <c r="L22" s="53" t="e">
        <v>#DIV/0!</v>
      </c>
      <c r="M22" s="53" t="e">
        <v>#NAME?</v>
      </c>
      <c r="N22" s="53" t="e">
        <v>#NULL!</v>
      </c>
      <c r="O22" s="53" t="e">
        <v>#NUM!</v>
      </c>
      <c r="P22" s="53" t="e">
        <v>#REF!</v>
      </c>
      <c r="Q22" s="14">
        <f>FV(B22, -C22, D22)</f>
        <v>2.1871014779833633</v>
      </c>
      <c r="R22" s="14">
        <f t="shared" ref="R22:AD22" si="1">FV(C22, -D22, E22)</f>
        <v>0.66666585715621407</v>
      </c>
      <c r="S22" s="14">
        <f t="shared" si="1"/>
        <v>1.285400390625</v>
      </c>
      <c r="T22" s="14">
        <f t="shared" si="1"/>
        <v>0</v>
      </c>
      <c r="U22" s="14" t="e">
        <f t="shared" si="1"/>
        <v>#VALUE!</v>
      </c>
      <c r="V22" s="14" t="e">
        <f t="shared" si="1"/>
        <v>#VALUE!</v>
      </c>
      <c r="W22" s="14" t="e">
        <f>FV(H22, -I22, J22)</f>
        <v>#VALUE!</v>
      </c>
      <c r="X22" s="14" t="e">
        <f t="shared" si="1"/>
        <v>#N/A</v>
      </c>
      <c r="Y22" s="14" t="e">
        <f t="shared" si="1"/>
        <v>#N/A</v>
      </c>
      <c r="Z22" s="14" t="e">
        <f t="shared" si="1"/>
        <v>#VALUE!</v>
      </c>
      <c r="AA22" s="14" t="e">
        <f t="shared" si="1"/>
        <v>#DIV/0!</v>
      </c>
      <c r="AB22" s="14" t="e">
        <f t="shared" si="1"/>
        <v>#NAME?</v>
      </c>
      <c r="AC22" s="14" t="e">
        <f t="shared" si="1"/>
        <v>#NULL!</v>
      </c>
      <c r="AD22" s="14" t="e">
        <f t="shared" si="1"/>
        <v>#NUM!</v>
      </c>
      <c r="AE22" s="14" t="e">
        <f>FV(P22, -Q22, R22)</f>
        <v>#REF!</v>
      </c>
      <c r="AF22" s="14" t="e">
        <f>FV(B22:F22, 10, 5.6)</f>
        <v>#VALUE!</v>
      </c>
      <c r="AG22" s="14">
        <f t="array" ref="AG22:AV22">FV(B22:F22, 3, 2)</f>
        <v>-45.68</v>
      </c>
      <c r="AH22" s="14">
        <v>-114</v>
      </c>
      <c r="AI22" s="14">
        <v>-146</v>
      </c>
      <c r="AJ22" s="14">
        <v>-62</v>
      </c>
      <c r="AK22" s="14">
        <v>-222</v>
      </c>
      <c r="AL22" s="14" t="e">
        <v>#N/A</v>
      </c>
      <c r="AM22" s="14" t="e">
        <v>#N/A</v>
      </c>
      <c r="AN22" s="14" t="e">
        <v>#N/A</v>
      </c>
      <c r="AO22" s="14" t="e">
        <v>#N/A</v>
      </c>
      <c r="AP22" s="14" t="e">
        <v>#N/A</v>
      </c>
      <c r="AQ22" s="14" t="e">
        <v>#N/A</v>
      </c>
      <c r="AR22" s="14" t="e">
        <v>#N/A</v>
      </c>
      <c r="AS22" s="14" t="e">
        <v>#N/A</v>
      </c>
      <c r="AT22" s="14" t="e">
        <v>#N/A</v>
      </c>
      <c r="AU22" s="14" t="e">
        <v>#N/A</v>
      </c>
      <c r="AV22" s="14" t="e">
        <v>#N/A</v>
      </c>
    </row>
    <row r="23" spans="1:48" x14ac:dyDescent="0.15">
      <c r="A23" s="52" t="s">
        <v>257</v>
      </c>
      <c r="Q23" s="56"/>
    </row>
    <row r="24" spans="1:48" x14ac:dyDescent="0.15">
      <c r="A24" s="52" t="s">
        <v>258</v>
      </c>
    </row>
    <row r="25" spans="1:48" x14ac:dyDescent="0.15">
      <c r="A25" s="55" t="s">
        <v>259</v>
      </c>
      <c r="B25" s="14">
        <v>3</v>
      </c>
      <c r="C25" s="14">
        <v>6</v>
      </c>
      <c r="D25" s="14">
        <v>7</v>
      </c>
      <c r="E25" s="14">
        <v>4</v>
      </c>
      <c r="F25" s="14">
        <v>9</v>
      </c>
      <c r="H25" s="14" t="s">
        <v>32</v>
      </c>
      <c r="I25" s="14" t="b">
        <v>1</v>
      </c>
      <c r="J25" s="14" t="e">
        <v>#N/A</v>
      </c>
      <c r="K25" s="14" t="e">
        <f>#VALUE!</f>
        <v>#VALUE!</v>
      </c>
      <c r="L25" s="53" t="e">
        <v>#DIV/0!</v>
      </c>
      <c r="M25" s="53" t="e">
        <v>#NAME?</v>
      </c>
      <c r="N25" s="53" t="e">
        <v>#NULL!</v>
      </c>
      <c r="O25" s="53" t="e">
        <v>#NUM!</v>
      </c>
      <c r="P25" s="53" t="e">
        <v>#REF!</v>
      </c>
      <c r="Q25" s="14">
        <f>IPMT(B25/12, 1, 3*12, 8000)</f>
        <v>-2000</v>
      </c>
      <c r="R25" s="14">
        <f t="shared" ref="R25:AD25" si="2">IPMT(C25/12, 1, 3*12, 8000)</f>
        <v>-4000</v>
      </c>
      <c r="S25" s="14">
        <f t="shared" si="2"/>
        <v>-4666.666666666667</v>
      </c>
      <c r="T25" s="14">
        <f t="shared" si="2"/>
        <v>-2666.6666666666665</v>
      </c>
      <c r="U25" s="14">
        <f t="shared" si="2"/>
        <v>-6000</v>
      </c>
      <c r="V25" s="14">
        <f t="shared" si="2"/>
        <v>0</v>
      </c>
      <c r="W25" s="14" t="e">
        <f t="shared" si="2"/>
        <v>#VALUE!</v>
      </c>
      <c r="X25" s="14">
        <f t="shared" si="2"/>
        <v>-666.66666666666652</v>
      </c>
      <c r="Y25" s="14" t="e">
        <f t="shared" si="2"/>
        <v>#N/A</v>
      </c>
      <c r="Z25" s="14" t="e">
        <f t="shared" si="2"/>
        <v>#VALUE!</v>
      </c>
      <c r="AA25" s="14" t="e">
        <f t="shared" si="2"/>
        <v>#DIV/0!</v>
      </c>
      <c r="AB25" s="14" t="e">
        <f t="shared" si="2"/>
        <v>#NAME?</v>
      </c>
      <c r="AC25" s="14" t="e">
        <f t="shared" si="2"/>
        <v>#NULL!</v>
      </c>
      <c r="AD25" s="14" t="e">
        <f t="shared" si="2"/>
        <v>#NUM!</v>
      </c>
      <c r="AE25" s="14" t="e">
        <f>IPMT(P25/12, 1, 3*12, 8000)</f>
        <v>#REF!</v>
      </c>
      <c r="AF25" s="14" t="e">
        <f>IPMT(B25:F25, 1, 3*12, 8000)</f>
        <v>#VALUE!</v>
      </c>
      <c r="AG25" s="14">
        <f t="array" ref="AG25:AV25">IPMT(B25:F25, 1, 3*12, 8000)</f>
        <v>-24000</v>
      </c>
      <c r="AH25" s="14">
        <v>-48000</v>
      </c>
      <c r="AI25" s="14">
        <v>-56000</v>
      </c>
      <c r="AJ25" s="14">
        <v>-32000</v>
      </c>
      <c r="AK25" s="14">
        <v>-72000</v>
      </c>
      <c r="AL25" s="14" t="e">
        <v>#N/A</v>
      </c>
      <c r="AM25" s="14" t="e">
        <v>#N/A</v>
      </c>
      <c r="AN25" s="14" t="e">
        <v>#N/A</v>
      </c>
      <c r="AO25" s="14" t="e">
        <v>#N/A</v>
      </c>
      <c r="AP25" s="14" t="e">
        <v>#N/A</v>
      </c>
      <c r="AQ25" s="14" t="e">
        <v>#N/A</v>
      </c>
      <c r="AR25" s="14" t="e">
        <v>#N/A</v>
      </c>
      <c r="AS25" s="14" t="e">
        <v>#N/A</v>
      </c>
      <c r="AT25" s="14" t="e">
        <v>#N/A</v>
      </c>
      <c r="AU25" s="14" t="e">
        <v>#N/A</v>
      </c>
      <c r="AV25" s="14" t="e">
        <v>#N/A</v>
      </c>
    </row>
    <row r="26" spans="1:48" x14ac:dyDescent="0.15">
      <c r="A26" s="58" t="s">
        <v>260</v>
      </c>
      <c r="B26" s="14">
        <v>3</v>
      </c>
      <c r="C26" s="14">
        <v>6</v>
      </c>
      <c r="D26" s="14">
        <v>7</v>
      </c>
      <c r="E26" s="14">
        <v>4</v>
      </c>
      <c r="F26" s="14">
        <v>9</v>
      </c>
      <c r="H26" s="14" t="s">
        <v>32</v>
      </c>
      <c r="I26" s="14" t="b">
        <v>1</v>
      </c>
      <c r="J26" s="14" t="e">
        <v>#N/A</v>
      </c>
      <c r="K26" s="14" t="e">
        <f>#VALUE!</f>
        <v>#VALUE!</v>
      </c>
      <c r="L26" s="53" t="e">
        <v>#DIV/0!</v>
      </c>
      <c r="M26" s="53" t="e">
        <v>#NAME?</v>
      </c>
      <c r="N26" s="53" t="e">
        <v>#NULL!</v>
      </c>
      <c r="O26" s="53" t="e">
        <v>#NUM!</v>
      </c>
      <c r="P26" s="53" t="e">
        <v>#REF!</v>
      </c>
      <c r="Q26" s="14" t="e">
        <f>IRR({7,2,-1,4,-3;7,2,-1,4,4},B26)</f>
        <v>#NUM!</v>
      </c>
      <c r="R26" s="14" t="e">
        <f>IRR({7,2,-1,4,-3;7,2,-1,4,4},C26)</f>
        <v>#NUM!</v>
      </c>
      <c r="S26" s="14">
        <f>IRR({-7,2,1,4,-3;-7,2,-1,4,4},D26)</f>
        <v>-2.1126011550541612E-2</v>
      </c>
      <c r="T26" s="14">
        <f>IRR({-7,2,-1,4,-3,7,2,1,4},E26)</f>
        <v>0.18158629375365587</v>
      </c>
      <c r="U26" s="14">
        <f>IRR(B27:D27,F26)</f>
        <v>18.999999999999982</v>
      </c>
      <c r="V26" s="14" t="e">
        <f>IRR(C27:E27,G26)</f>
        <v>#NUM!</v>
      </c>
      <c r="W26" s="14" t="e">
        <f t="shared" ref="W26:X26" si="3">IRR(D27:F27,H26)</f>
        <v>#VALUE!</v>
      </c>
      <c r="X26" s="14" t="e">
        <f t="shared" si="3"/>
        <v>#NUM!</v>
      </c>
      <c r="Y26" s="14" t="e">
        <f>IRR({-7,2,-1,4,-3;7,2,-1,4,#N/A})</f>
        <v>#VALUE!</v>
      </c>
      <c r="Z26" s="14" t="e">
        <f>IRR({-7,2,-1,4,-3;7,2,-1,4,#VALUE!})</f>
        <v>#VALUE!</v>
      </c>
      <c r="AA26" s="14" t="e">
        <f>IRR({-7,2,-1,4,-3;7,2,-1,4,#DIV/0!})</f>
        <v>#VALUE!</v>
      </c>
      <c r="AB26" s="14" t="e">
        <f>IRR({-7,2,-1,4,-3;7,2,-1,4,#NAME?})</f>
        <v>#VALUE!</v>
      </c>
      <c r="AC26" s="14" t="e">
        <f>IRR({-7,2,-1,4,-3;7,2,-1,4,#NULL!})</f>
        <v>#VALUE!</v>
      </c>
      <c r="AD26" s="14" t="e">
        <f>IRR({-7,2,-1,4,-3;7,2,-1,4,#NUM!})</f>
        <v>#VALUE!</v>
      </c>
      <c r="AE26" s="14" t="e">
        <f>IRR({-7,2,-1,4,-3;7,2,-1,4,#REF!})</f>
        <v>#VALUE!</v>
      </c>
      <c r="AF26" s="14" t="e">
        <f>IRR({-7,2,-1,4,-3;7,2,-1,4,4},B54:D54)</f>
        <v>#VALUE!</v>
      </c>
      <c r="AG26" s="14">
        <f t="array" ref="AG26:AV26">IRR({-7,2,-1,4,-3;7,2,-1,4,4},B26:F26)</f>
        <v>0.19086464188385688</v>
      </c>
      <c r="AH26" s="14">
        <v>0.19086464188385688</v>
      </c>
      <c r="AI26" s="14">
        <v>0.19086464188385688</v>
      </c>
      <c r="AJ26" s="14">
        <v>0.19086464188385688</v>
      </c>
      <c r="AK26" s="14">
        <v>0.19086464188385688</v>
      </c>
      <c r="AL26" s="14" t="e">
        <v>#N/A</v>
      </c>
      <c r="AM26" s="14" t="e">
        <v>#N/A</v>
      </c>
      <c r="AN26" s="14" t="e">
        <v>#N/A</v>
      </c>
      <c r="AO26" s="14" t="e">
        <v>#N/A</v>
      </c>
      <c r="AP26" s="14" t="e">
        <v>#N/A</v>
      </c>
      <c r="AQ26" s="14" t="e">
        <v>#N/A</v>
      </c>
      <c r="AR26" s="14" t="e">
        <v>#N/A</v>
      </c>
      <c r="AS26" s="14" t="e">
        <v>#N/A</v>
      </c>
      <c r="AT26" s="14" t="e">
        <v>#N/A</v>
      </c>
      <c r="AU26" s="14" t="e">
        <v>#N/A</v>
      </c>
      <c r="AV26" s="14" t="e">
        <v>#N/A</v>
      </c>
    </row>
    <row r="27" spans="1:48" x14ac:dyDescent="0.15">
      <c r="A27" s="58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H27" s="14" t="s">
        <v>32</v>
      </c>
      <c r="I27" s="14" t="b">
        <v>1</v>
      </c>
      <c r="J27" s="14" t="e">
        <v>#N/A</v>
      </c>
      <c r="K27" s="14" t="e">
        <f>#VALUE!</f>
        <v>#VALUE!</v>
      </c>
      <c r="L27" s="53" t="e">
        <v>#DIV/0!</v>
      </c>
      <c r="M27" s="53" t="e">
        <v>#NAME?</v>
      </c>
      <c r="N27" s="53" t="e">
        <v>#NULL!</v>
      </c>
      <c r="O27" s="53" t="e">
        <v>#NUM!</v>
      </c>
      <c r="P27" s="53" t="e">
        <v>#REF!</v>
      </c>
      <c r="Q27" s="14">
        <f>IRR({-7,2,-1,4,-3;7,2,-1,4,4})</f>
        <v>0.19086464188385688</v>
      </c>
      <c r="R27" s="14" t="e">
        <f>IRR({7,2,-1,4,-3;7,2,-1,4,4},C27)</f>
        <v>#NUM!</v>
      </c>
      <c r="S27" s="14">
        <f>IRR({-7,2,1,4,-3;-7,2,-1,4,4},D27)</f>
        <v>-2.1126011550582802E-2</v>
      </c>
      <c r="T27" s="14">
        <f>IRR({-7,2,-1,4,-3,7,2,1,4},E27)</f>
        <v>0.18158629375365587</v>
      </c>
      <c r="U27" s="14">
        <f>IRR(B27:F27,F27)</f>
        <v>19.105109618637595</v>
      </c>
      <c r="V27" s="14">
        <f>IRR(B27:G27)</f>
        <v>19.105109618587242</v>
      </c>
      <c r="W27" s="14">
        <f>IRR(B27:H27)</f>
        <v>19.105109618587242</v>
      </c>
      <c r="X27" s="14">
        <f>IRR(B27:I27)</f>
        <v>19.105109618587242</v>
      </c>
      <c r="Y27" s="14" t="e">
        <f>IRR(B27:J27)</f>
        <v>#VALUE!</v>
      </c>
      <c r="Z27" s="14" t="e">
        <f>IRR({-7,2,-1,4,-3,7,2,1,3},J27)</f>
        <v>#N/A</v>
      </c>
      <c r="AA27" s="14" t="e">
        <f>IRR({-7,2,-1,4,-3,7,2,1,3},L27)</f>
        <v>#DIV/0!</v>
      </c>
      <c r="AB27" s="14" t="e">
        <f>IRR({-7,2,-1,4,-3,7,2,1,3},M27)</f>
        <v>#NAME?</v>
      </c>
      <c r="AC27" s="14" t="e">
        <f>IRR({-7,2,-1,4,-3,7,2,1,3},N27)</f>
        <v>#NULL!</v>
      </c>
      <c r="AD27" s="14" t="e">
        <f>IRR({-7,2,-1,4,-3,7,2,1,3},O27)</f>
        <v>#NUM!</v>
      </c>
      <c r="AE27" s="14" t="e">
        <f>IRR({-7,2,-1,4,-3,7,2,1,3},P27)</f>
        <v>#REF!</v>
      </c>
      <c r="AF27" s="32" t="e">
        <f>IRR(C27:F27)</f>
        <v>#NUM!</v>
      </c>
      <c r="AG27" s="14">
        <f t="array" ref="AG27:AV27">IRR(B27:F27,B27:P27)</f>
        <v>19.105109618635709</v>
      </c>
      <c r="AH27" s="14">
        <v>19.105109618617355</v>
      </c>
      <c r="AI27" s="14">
        <v>19.105109618638089</v>
      </c>
      <c r="AJ27" s="14">
        <v>19.105109618596039</v>
      </c>
      <c r="AK27" s="14">
        <v>19.105109618637595</v>
      </c>
      <c r="AL27" s="14">
        <v>19.105109618638089</v>
      </c>
      <c r="AM27" s="14" t="e">
        <v>#VALUE!</v>
      </c>
      <c r="AN27" s="14">
        <v>19.105109618608335</v>
      </c>
      <c r="AO27" s="14" t="e">
        <v>#N/A</v>
      </c>
      <c r="AP27" s="14" t="e">
        <v>#VALUE!</v>
      </c>
      <c r="AQ27" s="14" t="e">
        <v>#DIV/0!</v>
      </c>
      <c r="AR27" s="14" t="e">
        <v>#NAME?</v>
      </c>
      <c r="AS27" s="14" t="e">
        <v>#NULL!</v>
      </c>
      <c r="AT27" s="14" t="e">
        <v>#NUM!</v>
      </c>
      <c r="AU27" s="14" t="e">
        <v>#REF!</v>
      </c>
      <c r="AV27" s="14" t="e">
        <v>#N/A</v>
      </c>
    </row>
    <row r="28" spans="1:48" x14ac:dyDescent="0.15">
      <c r="A28" s="52" t="s">
        <v>261</v>
      </c>
    </row>
    <row r="29" spans="1:48" x14ac:dyDescent="0.15">
      <c r="A29" s="52" t="s">
        <v>262</v>
      </c>
    </row>
    <row r="30" spans="1:48" x14ac:dyDescent="0.15">
      <c r="A30" s="52" t="s">
        <v>263</v>
      </c>
    </row>
    <row r="31" spans="1:48" x14ac:dyDescent="0.15">
      <c r="A31" s="52" t="s">
        <v>264</v>
      </c>
    </row>
    <row r="32" spans="1:48" x14ac:dyDescent="0.15">
      <c r="A32" s="55" t="s">
        <v>265</v>
      </c>
      <c r="B32" s="14">
        <v>-0.1</v>
      </c>
      <c r="C32" s="14">
        <v>2</v>
      </c>
      <c r="D32" s="14">
        <v>0</v>
      </c>
      <c r="E32" s="14">
        <v>4</v>
      </c>
      <c r="F32" s="14">
        <v>5</v>
      </c>
      <c r="H32" s="14" t="s">
        <v>32</v>
      </c>
      <c r="I32" s="14" t="b">
        <v>1</v>
      </c>
      <c r="J32" s="14" t="e">
        <v>#N/A</v>
      </c>
      <c r="K32" s="14" t="e">
        <f>#VALUE!</f>
        <v>#VALUE!</v>
      </c>
      <c r="L32" s="53" t="e">
        <v>#DIV/0!</v>
      </c>
      <c r="M32" s="53" t="e">
        <v>#NAME?</v>
      </c>
      <c r="N32" s="53" t="e">
        <v>#NULL!</v>
      </c>
      <c r="O32" s="53" t="e">
        <v>#NUM!</v>
      </c>
      <c r="P32" s="53" t="e">
        <v>#REF!</v>
      </c>
      <c r="Q32" s="14">
        <f>NPER(B32/12,C32,D32,10000,1)</f>
        <v>-449.50748859693709</v>
      </c>
      <c r="R32" s="14" t="e">
        <f>NPER(C32/12,D32,E32,10000,1)</f>
        <v>#NUM!</v>
      </c>
      <c r="S32" s="14">
        <f>NPER(D32/12,E32*1000,F32)</f>
        <v>-1.25E-3</v>
      </c>
      <c r="T32" s="14">
        <f>NPER(E32/12,G32,B32,10000,1)</f>
        <v>40.019613898255479</v>
      </c>
      <c r="U32" s="14" t="e">
        <f t="shared" ref="U32:AE32" si="4">NPER(F32/12,G32,H32,10000,1)</f>
        <v>#VALUE!</v>
      </c>
      <c r="V32" s="14" t="e">
        <f t="shared" si="4"/>
        <v>#VALUE!</v>
      </c>
      <c r="W32" s="14" t="e">
        <f t="shared" si="4"/>
        <v>#VALUE!</v>
      </c>
      <c r="X32" s="14" t="e">
        <f t="shared" si="4"/>
        <v>#N/A</v>
      </c>
      <c r="Y32" s="14" t="e">
        <f t="shared" si="4"/>
        <v>#N/A</v>
      </c>
      <c r="Z32" s="14" t="e">
        <f t="shared" si="4"/>
        <v>#VALUE!</v>
      </c>
      <c r="AA32" s="14" t="e">
        <f t="shared" si="4"/>
        <v>#DIV/0!</v>
      </c>
      <c r="AB32" s="14" t="e">
        <f t="shared" si="4"/>
        <v>#NAME?</v>
      </c>
      <c r="AC32" s="14" t="e">
        <f t="shared" si="4"/>
        <v>#NULL!</v>
      </c>
      <c r="AD32" s="14" t="e">
        <f t="shared" si="4"/>
        <v>#NUM!</v>
      </c>
      <c r="AE32" s="14" t="e">
        <f t="shared" si="4"/>
        <v>#REF!</v>
      </c>
      <c r="AF32" s="14" t="e">
        <f>NPER(B32:P32,C32,D32,10000,1)</f>
        <v>#VALUE!</v>
      </c>
      <c r="AG32" s="14">
        <f t="array" ref="AG32:AV32">NPER(B32:P32,C32,D32,10000,1)</f>
        <v>-60.001291342880876</v>
      </c>
      <c r="AH32" s="14" t="e">
        <v>#NUM!</v>
      </c>
      <c r="AI32" s="14">
        <v>-5000</v>
      </c>
      <c r="AJ32" s="14" t="e">
        <v>#NUM!</v>
      </c>
      <c r="AK32" s="14" t="e">
        <v>#NUM!</v>
      </c>
      <c r="AL32" s="14">
        <v>-5000</v>
      </c>
      <c r="AM32" s="14" t="e">
        <v>#VALUE!</v>
      </c>
      <c r="AN32" s="14" t="e">
        <v>#NUM!</v>
      </c>
      <c r="AO32" s="14" t="e">
        <v>#N/A</v>
      </c>
      <c r="AP32" s="14" t="e">
        <v>#VALUE!</v>
      </c>
      <c r="AQ32" s="14" t="e">
        <v>#DIV/0!</v>
      </c>
      <c r="AR32" s="14" t="e">
        <v>#NAME?</v>
      </c>
      <c r="AS32" s="14" t="e">
        <v>#NULL!</v>
      </c>
      <c r="AT32" s="14" t="e">
        <v>#NUM!</v>
      </c>
      <c r="AU32" s="14" t="e">
        <v>#REF!</v>
      </c>
      <c r="AV32" s="14" t="e">
        <v>#N/A</v>
      </c>
    </row>
    <row r="33" spans="1:48" x14ac:dyDescent="0.15">
      <c r="A33" s="55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H33" s="14" t="s">
        <v>32</v>
      </c>
      <c r="I33" s="14" t="b">
        <v>1</v>
      </c>
      <c r="J33" s="14" t="e">
        <v>#N/A</v>
      </c>
      <c r="K33" s="14" t="e">
        <f>#VALUE!</f>
        <v>#VALUE!</v>
      </c>
      <c r="L33" s="53" t="e">
        <v>#DIV/0!</v>
      </c>
      <c r="M33" s="53" t="e">
        <v>#NAME?</v>
      </c>
      <c r="N33" s="53" t="e">
        <v>#NULL!</v>
      </c>
      <c r="O33" s="53" t="e">
        <v>#NUM!</v>
      </c>
      <c r="P33" s="53" t="e">
        <v>#REF!</v>
      </c>
      <c r="Q33" s="14">
        <f t="shared" ref="Q33:X33" si="5">NPV(B33,B33:F33)</f>
        <v>16.922200206608068</v>
      </c>
      <c r="R33" s="14">
        <f t="shared" si="5"/>
        <v>0.87654320987654322</v>
      </c>
      <c r="S33" s="14">
        <f t="shared" si="5"/>
        <v>9</v>
      </c>
      <c r="T33" s="14">
        <f t="shared" si="5"/>
        <v>1</v>
      </c>
      <c r="U33" s="14" t="e">
        <f t="shared" si="5"/>
        <v>#N/A</v>
      </c>
      <c r="V33" s="14" t="e">
        <f t="shared" si="5"/>
        <v>#N/A</v>
      </c>
      <c r="W33" s="14" t="e">
        <f>NPV(H33,H33:L33)</f>
        <v>#VALUE!</v>
      </c>
      <c r="X33" s="14" t="e">
        <f t="shared" si="5"/>
        <v>#N/A</v>
      </c>
      <c r="Y33" s="14" t="e">
        <f t="shared" ref="Y33:AD33" si="6">NPV(J33,J33:N33)</f>
        <v>#N/A</v>
      </c>
      <c r="Z33" s="14" t="e">
        <f>NPV(K33,K33:O33)</f>
        <v>#VALUE!</v>
      </c>
      <c r="AA33" s="14" t="e">
        <f t="shared" si="6"/>
        <v>#DIV/0!</v>
      </c>
      <c r="AB33" s="14" t="e">
        <f t="shared" si="6"/>
        <v>#NAME?</v>
      </c>
      <c r="AC33" s="14" t="e">
        <f t="shared" si="6"/>
        <v>#NULL!</v>
      </c>
      <c r="AD33" s="14" t="e">
        <f t="shared" si="6"/>
        <v>#NUM!</v>
      </c>
      <c r="AE33" s="14" t="e">
        <f>NPV(P33,P33:T33)</f>
        <v>#REF!</v>
      </c>
      <c r="AF33" s="14" t="e">
        <f>NPV(B33:F33,B33:F33)</f>
        <v>#VALUE!</v>
      </c>
      <c r="AG33" s="14">
        <f t="array" ref="AG33:AV33">NPV(B33:P33,B33:F33)</f>
        <v>16.922200206608068</v>
      </c>
      <c r="AH33" s="14">
        <v>0.25884773662551441</v>
      </c>
      <c r="AI33" s="14">
        <v>10.9</v>
      </c>
      <c r="AJ33" s="14">
        <v>6.8000000000000019E-2</v>
      </c>
      <c r="AK33" s="14">
        <v>4.2618312757201647E-2</v>
      </c>
      <c r="AL33" s="14">
        <v>10.9</v>
      </c>
      <c r="AM33" s="14" t="e">
        <v>#VALUE!</v>
      </c>
      <c r="AN33" s="14">
        <v>0.85624999999999996</v>
      </c>
      <c r="AO33" s="14" t="e">
        <v>#N/A</v>
      </c>
      <c r="AP33" s="14" t="e">
        <v>#VALUE!</v>
      </c>
      <c r="AQ33" s="14" t="e">
        <v>#DIV/0!</v>
      </c>
      <c r="AR33" s="14" t="e">
        <v>#NAME?</v>
      </c>
      <c r="AS33" s="14" t="e">
        <v>#NULL!</v>
      </c>
      <c r="AT33" s="14" t="e">
        <v>#NUM!</v>
      </c>
      <c r="AU33" s="14" t="e">
        <v>#REF!</v>
      </c>
      <c r="AV33" s="14" t="e">
        <v>#N/A</v>
      </c>
    </row>
    <row r="34" spans="1:48" x14ac:dyDescent="0.15">
      <c r="A34" s="52" t="s">
        <v>267</v>
      </c>
    </row>
    <row r="35" spans="1:48" x14ac:dyDescent="0.15">
      <c r="A35" s="52" t="s">
        <v>268</v>
      </c>
    </row>
    <row r="36" spans="1:48" x14ac:dyDescent="0.15">
      <c r="A36" s="52" t="s">
        <v>269</v>
      </c>
    </row>
    <row r="37" spans="1:48" x14ac:dyDescent="0.15">
      <c r="A37" s="52" t="s">
        <v>270</v>
      </c>
    </row>
    <row r="38" spans="1:48" x14ac:dyDescent="0.15">
      <c r="A38" s="52" t="s">
        <v>271</v>
      </c>
    </row>
    <row r="39" spans="1:48" x14ac:dyDescent="0.15">
      <c r="A39" s="55" t="s">
        <v>272</v>
      </c>
      <c r="B39" s="14">
        <v>-0.1</v>
      </c>
      <c r="C39" s="14">
        <v>2</v>
      </c>
      <c r="D39" s="14">
        <v>0</v>
      </c>
      <c r="E39" s="14">
        <v>4</v>
      </c>
      <c r="F39" s="14">
        <v>5</v>
      </c>
      <c r="H39" s="14" t="s">
        <v>32</v>
      </c>
      <c r="I39" s="14" t="b">
        <v>1</v>
      </c>
      <c r="J39" s="14" t="e">
        <v>#N/A</v>
      </c>
      <c r="K39" s="14" t="e">
        <f>#VALUE!</f>
        <v>#VALUE!</v>
      </c>
      <c r="L39" s="53" t="e">
        <v>#DIV/0!</v>
      </c>
      <c r="M39" s="53" t="e">
        <v>#NAME?</v>
      </c>
      <c r="N39" s="53" t="e">
        <v>#NULL!</v>
      </c>
      <c r="O39" s="53" t="e">
        <v>#NUM!</v>
      </c>
      <c r="P39" s="53" t="e">
        <v>#REF!</v>
      </c>
      <c r="Q39" s="14">
        <f>PMT(B39/12,C39,D39,10000,1)</f>
        <v>-5063.1131113533274</v>
      </c>
      <c r="R39" s="14" t="e">
        <f>PMT(C39/12,D39,E39,10000,1)</f>
        <v>#NUM!</v>
      </c>
      <c r="S39" s="14">
        <f t="shared" ref="S39:AE39" si="7">PMT(D39/12,E39,F39,10000,1)</f>
        <v>-2501.25</v>
      </c>
      <c r="T39" s="14">
        <f t="shared" si="7"/>
        <v>-777.84891165172849</v>
      </c>
      <c r="U39" s="14" t="e">
        <f t="shared" si="7"/>
        <v>#VALUE!</v>
      </c>
      <c r="V39" s="14" t="e">
        <f t="shared" si="7"/>
        <v>#VALUE!</v>
      </c>
      <c r="W39" s="14" t="e">
        <f t="shared" si="7"/>
        <v>#VALUE!</v>
      </c>
      <c r="X39" s="14" t="e">
        <f t="shared" si="7"/>
        <v>#N/A</v>
      </c>
      <c r="Y39" s="14" t="e">
        <f t="shared" si="7"/>
        <v>#N/A</v>
      </c>
      <c r="Z39" s="14" t="e">
        <f t="shared" si="7"/>
        <v>#VALUE!</v>
      </c>
      <c r="AA39" s="14" t="e">
        <f t="shared" si="7"/>
        <v>#DIV/0!</v>
      </c>
      <c r="AB39" s="14" t="e">
        <f t="shared" si="7"/>
        <v>#NAME?</v>
      </c>
      <c r="AC39" s="14" t="e">
        <f t="shared" si="7"/>
        <v>#NULL!</v>
      </c>
      <c r="AD39" s="14" t="e">
        <f t="shared" si="7"/>
        <v>#NUM!</v>
      </c>
      <c r="AE39" s="14" t="e">
        <f t="shared" si="7"/>
        <v>#REF!</v>
      </c>
      <c r="AF39" s="14" t="e">
        <f>PMT(B39/12,C39,D39,E39:F39,1)</f>
        <v>#VALUE!</v>
      </c>
      <c r="AG39" s="14">
        <f t="array" ref="AG39:AV39">PMT(B39/12,C39:D39,D39:E39,E39:F39,1)</f>
        <v>-2.0252452445413311</v>
      </c>
      <c r="AH39" s="14" t="e">
        <v>#NUM!</v>
      </c>
      <c r="AI39" s="14" t="e">
        <v>#N/A</v>
      </c>
      <c r="AJ39" s="14" t="e">
        <v>#N/A</v>
      </c>
      <c r="AK39" s="14" t="e">
        <v>#N/A</v>
      </c>
      <c r="AL39" s="14" t="e">
        <v>#N/A</v>
      </c>
      <c r="AM39" s="14" t="e">
        <v>#N/A</v>
      </c>
      <c r="AN39" s="14" t="e">
        <v>#N/A</v>
      </c>
      <c r="AO39" s="14" t="e">
        <v>#N/A</v>
      </c>
      <c r="AP39" s="14" t="e">
        <v>#N/A</v>
      </c>
      <c r="AQ39" s="14" t="e">
        <v>#N/A</v>
      </c>
      <c r="AR39" s="14" t="e">
        <v>#N/A</v>
      </c>
      <c r="AS39" s="14" t="e">
        <v>#N/A</v>
      </c>
      <c r="AT39" s="14" t="e">
        <v>#N/A</v>
      </c>
      <c r="AU39" s="14" t="e">
        <v>#N/A</v>
      </c>
      <c r="AV39" s="14" t="e">
        <v>#N/A</v>
      </c>
    </row>
    <row r="40" spans="1:48" x14ac:dyDescent="0.15">
      <c r="A40" s="55" t="s">
        <v>273</v>
      </c>
      <c r="B40" s="14">
        <v>-0.1</v>
      </c>
      <c r="C40" s="14">
        <v>2</v>
      </c>
      <c r="D40" s="14">
        <v>1</v>
      </c>
      <c r="E40" s="14">
        <v>4</v>
      </c>
      <c r="F40" s="14">
        <v>5</v>
      </c>
      <c r="H40" s="14" t="s">
        <v>32</v>
      </c>
      <c r="I40" s="14" t="b">
        <v>1</v>
      </c>
      <c r="J40" s="14" t="e">
        <v>#N/A</v>
      </c>
      <c r="K40" s="14" t="e">
        <f>#VALUE!</f>
        <v>#VALUE!</v>
      </c>
      <c r="L40" s="53" t="e">
        <v>#DIV/0!</v>
      </c>
      <c r="M40" s="53" t="e">
        <v>#NAME?</v>
      </c>
      <c r="N40" s="53" t="e">
        <v>#NULL!</v>
      </c>
      <c r="O40" s="53" t="e">
        <v>#NUM!</v>
      </c>
      <c r="P40" s="53" t="e">
        <v>#REF!</v>
      </c>
      <c r="Q40" s="14">
        <f>PPMT(B40,"3","33","10000","1")</f>
        <v>-835.9133596022948</v>
      </c>
      <c r="R40" s="14">
        <f t="shared" ref="R40:AE40" si="8">PPMT(C40,"3","33","10000","1")</f>
        <v>-3.2382809621291993E-11</v>
      </c>
      <c r="S40" s="14">
        <f t="shared" si="8"/>
        <v>-4.6570785349068514E-6</v>
      </c>
      <c r="T40" s="14">
        <f t="shared" si="8"/>
        <v>-8.5907935854592492E-18</v>
      </c>
      <c r="U40" s="14">
        <f t="shared" si="8"/>
        <v>-3.7698552037230904E-20</v>
      </c>
      <c r="V40" s="14">
        <f t="shared" si="8"/>
        <v>-303.06060606060606</v>
      </c>
      <c r="W40" s="14" t="e">
        <f t="shared" si="8"/>
        <v>#VALUE!</v>
      </c>
      <c r="X40" s="14">
        <f t="shared" si="8"/>
        <v>-4.6570785349068514E-6</v>
      </c>
      <c r="Y40" s="14" t="e">
        <f>PPMT(J40,"3","33","10000","1")</f>
        <v>#N/A</v>
      </c>
      <c r="Z40" s="14" t="e">
        <f t="shared" si="8"/>
        <v>#VALUE!</v>
      </c>
      <c r="AA40" s="14" t="e">
        <f t="shared" si="8"/>
        <v>#DIV/0!</v>
      </c>
      <c r="AB40" s="14" t="e">
        <f t="shared" si="8"/>
        <v>#NAME?</v>
      </c>
      <c r="AC40" s="14" t="e">
        <f t="shared" si="8"/>
        <v>#NULL!</v>
      </c>
      <c r="AD40" s="14" t="e">
        <f t="shared" si="8"/>
        <v>#NUM!</v>
      </c>
      <c r="AE40" s="14" t="e">
        <f t="shared" si="8"/>
        <v>#REF!</v>
      </c>
      <c r="AF40" s="14" t="e">
        <f>PPMT(B40/12,C40,D40,E40:F40,1)</f>
        <v>#VALUE!</v>
      </c>
      <c r="AG40" s="14" t="e">
        <f t="array" ref="AG40:AV40">PPMT(B40/12,C40:D40,D40:E40,E40:F40)</f>
        <v>#NUM!</v>
      </c>
      <c r="AH40" s="14">
        <v>-1.265733959422386</v>
      </c>
      <c r="AI40" s="14" t="e">
        <v>#N/A</v>
      </c>
      <c r="AJ40" s="14" t="e">
        <v>#N/A</v>
      </c>
      <c r="AK40" s="14" t="e">
        <v>#N/A</v>
      </c>
      <c r="AL40" s="14" t="e">
        <v>#N/A</v>
      </c>
      <c r="AM40" s="14" t="e">
        <v>#N/A</v>
      </c>
      <c r="AN40" s="14" t="e">
        <v>#N/A</v>
      </c>
      <c r="AO40" s="14" t="e">
        <v>#N/A</v>
      </c>
      <c r="AP40" s="14" t="e">
        <v>#N/A</v>
      </c>
      <c r="AQ40" s="14" t="e">
        <v>#N/A</v>
      </c>
      <c r="AR40" s="14" t="e">
        <v>#N/A</v>
      </c>
      <c r="AS40" s="14" t="e">
        <v>#N/A</v>
      </c>
      <c r="AT40" s="14" t="e">
        <v>#N/A</v>
      </c>
      <c r="AU40" s="14" t="e">
        <v>#N/A</v>
      </c>
      <c r="AV40" s="14" t="e">
        <v>#N/A</v>
      </c>
    </row>
    <row r="41" spans="1:48" x14ac:dyDescent="0.15">
      <c r="A41" s="52" t="s">
        <v>274</v>
      </c>
    </row>
    <row r="42" spans="1:48" x14ac:dyDescent="0.15">
      <c r="A42" s="52" t="s">
        <v>275</v>
      </c>
    </row>
    <row r="43" spans="1:48" x14ac:dyDescent="0.15">
      <c r="A43" s="52" t="s">
        <v>276</v>
      </c>
    </row>
    <row r="44" spans="1:48" x14ac:dyDescent="0.15">
      <c r="A44" s="55" t="s">
        <v>277</v>
      </c>
      <c r="B44" s="14">
        <v>-0.1</v>
      </c>
      <c r="C44" s="14">
        <v>2</v>
      </c>
      <c r="D44" s="14">
        <v>0</v>
      </c>
      <c r="E44" s="14">
        <v>4</v>
      </c>
      <c r="F44" s="14">
        <v>5</v>
      </c>
      <c r="H44" s="14" t="s">
        <v>32</v>
      </c>
      <c r="I44" s="14" t="b">
        <v>1</v>
      </c>
      <c r="J44" s="14" t="e">
        <v>#N/A</v>
      </c>
      <c r="K44" s="14" t="e">
        <f>#VALUE!</f>
        <v>#VALUE!</v>
      </c>
      <c r="L44" s="53" t="e">
        <v>#DIV/0!</v>
      </c>
      <c r="M44" s="53" t="e">
        <v>#NAME?</v>
      </c>
      <c r="N44" s="53" t="e">
        <v>#NULL!</v>
      </c>
      <c r="O44" s="53" t="e">
        <v>#NUM!</v>
      </c>
      <c r="P44" s="53" t="e">
        <v>#REF!</v>
      </c>
      <c r="Q44" s="14">
        <f>PV(B44,3, 22)</f>
        <v>-81.783264746227673</v>
      </c>
      <c r="R44" s="14">
        <f t="shared" ref="R44:AE44" si="9">PV(C44,3, 22)</f>
        <v>-10.592592592592593</v>
      </c>
      <c r="S44" s="14">
        <f t="shared" si="9"/>
        <v>-66</v>
      </c>
      <c r="T44" s="14">
        <f t="shared" si="9"/>
        <v>-5.4560000000000004</v>
      </c>
      <c r="U44" s="14">
        <f t="shared" si="9"/>
        <v>-4.3796296296296298</v>
      </c>
      <c r="V44" s="14">
        <f t="shared" si="9"/>
        <v>-66</v>
      </c>
      <c r="W44" s="14" t="e">
        <f t="shared" si="9"/>
        <v>#VALUE!</v>
      </c>
      <c r="X44" s="14">
        <f t="shared" si="9"/>
        <v>-19.25</v>
      </c>
      <c r="Y44" s="14" t="e">
        <f t="shared" si="9"/>
        <v>#N/A</v>
      </c>
      <c r="Z44" s="14" t="e">
        <f t="shared" si="9"/>
        <v>#VALUE!</v>
      </c>
      <c r="AA44" s="14" t="e">
        <f t="shared" si="9"/>
        <v>#DIV/0!</v>
      </c>
      <c r="AB44" s="14" t="e">
        <f t="shared" si="9"/>
        <v>#NAME?</v>
      </c>
      <c r="AC44" s="14" t="e">
        <f t="shared" si="9"/>
        <v>#NULL!</v>
      </c>
      <c r="AD44" s="14" t="e">
        <f t="shared" si="9"/>
        <v>#NUM!</v>
      </c>
      <c r="AE44" s="14" t="e">
        <f t="shared" si="9"/>
        <v>#REF!</v>
      </c>
      <c r="AF44" s="14" t="e">
        <f>PV(B44:F44,3, 22)</f>
        <v>#VALUE!</v>
      </c>
      <c r="AG44" s="14">
        <f t="array" ref="AG44:AV44">PV(B44:F44,3, 22)</f>
        <v>-81.783264746227673</v>
      </c>
      <c r="AH44" s="14">
        <v>-10.592592592592593</v>
      </c>
      <c r="AI44" s="14">
        <v>-66</v>
      </c>
      <c r="AJ44" s="14">
        <v>-5.4560000000000004</v>
      </c>
      <c r="AK44" s="14">
        <v>-4.3796296296296298</v>
      </c>
      <c r="AL44" s="14" t="e">
        <v>#N/A</v>
      </c>
      <c r="AM44" s="14" t="e">
        <v>#N/A</v>
      </c>
      <c r="AN44" s="14" t="e">
        <v>#N/A</v>
      </c>
      <c r="AO44" s="14" t="e">
        <v>#N/A</v>
      </c>
      <c r="AP44" s="14" t="e">
        <v>#N/A</v>
      </c>
      <c r="AQ44" s="14" t="e">
        <v>#N/A</v>
      </c>
      <c r="AR44" s="14" t="e">
        <v>#N/A</v>
      </c>
      <c r="AS44" s="14" t="e">
        <v>#N/A</v>
      </c>
      <c r="AT44" s="14" t="e">
        <v>#N/A</v>
      </c>
      <c r="AU44" s="14" t="e">
        <v>#N/A</v>
      </c>
      <c r="AV44" s="14" t="e">
        <v>#N/A</v>
      </c>
    </row>
    <row r="45" spans="1:48" x14ac:dyDescent="0.15">
      <c r="A45" s="55" t="s">
        <v>278</v>
      </c>
      <c r="B45" s="14">
        <v>-0.1</v>
      </c>
      <c r="C45" s="14">
        <v>2</v>
      </c>
      <c r="D45" s="14">
        <v>0</v>
      </c>
      <c r="E45" s="14">
        <v>4</v>
      </c>
      <c r="F45" s="14">
        <v>5</v>
      </c>
      <c r="H45" s="14" t="s">
        <v>32</v>
      </c>
      <c r="I45" s="14" t="b">
        <v>1</v>
      </c>
      <c r="J45" s="14" t="e">
        <v>#N/A</v>
      </c>
      <c r="K45" s="14" t="e">
        <f>#VALUE!</f>
        <v>#VALUE!</v>
      </c>
      <c r="L45" s="53" t="e">
        <v>#DIV/0!</v>
      </c>
      <c r="M45" s="53" t="e">
        <v>#NAME?</v>
      </c>
      <c r="N45" s="53" t="e">
        <v>#NULL!</v>
      </c>
      <c r="O45" s="53" t="e">
        <v>#NUM!</v>
      </c>
      <c r="P45" s="53" t="e">
        <v>#REF!</v>
      </c>
      <c r="Q45" s="14" t="e">
        <f>RATE(B45,-388, 22000)</f>
        <v>#NUM!</v>
      </c>
      <c r="R45" s="14">
        <f t="shared" ref="R45:AE45" si="10">RATE(C45,-388, 22000)</f>
        <v>-0.85808740069204448</v>
      </c>
      <c r="S45" s="14" t="e">
        <f t="shared" si="10"/>
        <v>#NUM!</v>
      </c>
      <c r="T45" s="14">
        <f t="shared" si="10"/>
        <v>-0.58668028478913636</v>
      </c>
      <c r="U45" s="14">
        <f t="shared" si="10"/>
        <v>-0.48911548311486908</v>
      </c>
      <c r="V45" s="14" t="e">
        <f t="shared" si="10"/>
        <v>#NUM!</v>
      </c>
      <c r="W45" s="14" t="e">
        <f t="shared" si="10"/>
        <v>#VALUE!</v>
      </c>
      <c r="X45" s="14">
        <f>RATE(I45,-388, 22000)</f>
        <v>-0.98236363636363633</v>
      </c>
      <c r="Y45" s="14" t="e">
        <f t="shared" si="10"/>
        <v>#N/A</v>
      </c>
      <c r="Z45" s="14" t="e">
        <f t="shared" si="10"/>
        <v>#VALUE!</v>
      </c>
      <c r="AA45" s="14" t="e">
        <f t="shared" si="10"/>
        <v>#DIV/0!</v>
      </c>
      <c r="AB45" s="14" t="e">
        <f t="shared" si="10"/>
        <v>#NAME?</v>
      </c>
      <c r="AC45" s="14" t="e">
        <f t="shared" si="10"/>
        <v>#NULL!</v>
      </c>
      <c r="AD45" s="14" t="e">
        <f t="shared" si="10"/>
        <v>#NUM!</v>
      </c>
      <c r="AE45" s="14" t="e">
        <f t="shared" si="10"/>
        <v>#REF!</v>
      </c>
      <c r="AF45" s="14" t="e">
        <f>RATE(B45:F45,-388, 22000)</f>
        <v>#VALUE!</v>
      </c>
      <c r="AG45" s="14" t="e">
        <f t="array" ref="AG45:AV45">RATE(B45:F45,-388, 22000)</f>
        <v>#NUM!</v>
      </c>
      <c r="AH45" s="14">
        <v>-0.85808740069204448</v>
      </c>
      <c r="AI45" s="14" t="e">
        <v>#NUM!</v>
      </c>
      <c r="AJ45" s="14">
        <v>-0.58668028478913636</v>
      </c>
      <c r="AK45" s="14">
        <v>-0.48911548311486908</v>
      </c>
      <c r="AL45" s="14" t="e">
        <v>#N/A</v>
      </c>
      <c r="AM45" s="14" t="e">
        <v>#N/A</v>
      </c>
      <c r="AN45" s="14" t="e">
        <v>#N/A</v>
      </c>
      <c r="AO45" s="14" t="e">
        <v>#N/A</v>
      </c>
      <c r="AP45" s="14" t="e">
        <v>#N/A</v>
      </c>
      <c r="AQ45" s="14" t="e">
        <v>#N/A</v>
      </c>
      <c r="AR45" s="14" t="e">
        <v>#N/A</v>
      </c>
      <c r="AS45" s="14" t="e">
        <v>#N/A</v>
      </c>
      <c r="AT45" s="14" t="e">
        <v>#N/A</v>
      </c>
      <c r="AU45" s="14" t="e">
        <v>#N/A</v>
      </c>
      <c r="AV45" s="14" t="e">
        <v>#N/A</v>
      </c>
    </row>
    <row r="46" spans="1:48" x14ac:dyDescent="0.15">
      <c r="A46" s="52" t="s">
        <v>279</v>
      </c>
    </row>
    <row r="47" spans="1:48" x14ac:dyDescent="0.15">
      <c r="A47" s="52" t="s">
        <v>280</v>
      </c>
    </row>
    <row r="48" spans="1:48" x14ac:dyDescent="0.15">
      <c r="A48" s="52" t="s">
        <v>281</v>
      </c>
    </row>
    <row r="49" spans="1:48" x14ac:dyDescent="0.15">
      <c r="A49" s="52" t="s">
        <v>282</v>
      </c>
    </row>
    <row r="50" spans="1:48" x14ac:dyDescent="0.15">
      <c r="A50" s="52" t="s">
        <v>283</v>
      </c>
    </row>
    <row r="51" spans="1:48" x14ac:dyDescent="0.15">
      <c r="A51" s="52" t="s">
        <v>284</v>
      </c>
    </row>
    <row r="52" spans="1:48" x14ac:dyDescent="0.15">
      <c r="A52" s="52" t="s">
        <v>285</v>
      </c>
    </row>
    <row r="53" spans="1:48" x14ac:dyDescent="0.15">
      <c r="A53" s="52" t="s">
        <v>286</v>
      </c>
    </row>
    <row r="54" spans="1:48" x14ac:dyDescent="0.15">
      <c r="A54" s="58" t="s">
        <v>287</v>
      </c>
      <c r="B54" s="14">
        <v>1</v>
      </c>
      <c r="C54" s="14">
        <v>99</v>
      </c>
      <c r="D54" s="14">
        <v>55</v>
      </c>
      <c r="E54" s="14">
        <v>4</v>
      </c>
      <c r="F54" s="56">
        <v>9</v>
      </c>
      <c r="H54" s="14">
        <v>32015</v>
      </c>
      <c r="I54" s="14" t="b">
        <v>1</v>
      </c>
      <c r="J54" s="14" t="e">
        <v>#N/A</v>
      </c>
      <c r="K54" s="14" t="e">
        <f>#VALUE!</f>
        <v>#VALUE!</v>
      </c>
      <c r="L54" s="53" t="e">
        <v>#DIV/0!</v>
      </c>
      <c r="M54" s="53" t="e">
        <v>#NAME?</v>
      </c>
      <c r="N54" s="53" t="e">
        <v>#NULL!</v>
      </c>
      <c r="O54" s="53" t="e">
        <v>#NUM!</v>
      </c>
      <c r="P54" s="53" t="e">
        <v>#REF!</v>
      </c>
      <c r="Q54" s="14">
        <f>XIRR(B55:F55,B54:F54,B54)</f>
        <v>0.59931974858045578</v>
      </c>
      <c r="R54" s="14" t="e">
        <f>XIRR(B56,$B$55:$F$55,$B$54:$F$54)</f>
        <v>#VALUE!</v>
      </c>
      <c r="S54" s="14" t="e">
        <f>XIRR(C55:G55,C54:G54)</f>
        <v>#NUM!</v>
      </c>
      <c r="T54" s="14" t="e">
        <f>XIRR({-10,#N/A,1,2,7},{3,#REF!,7,4,9})</f>
        <v>#REF!</v>
      </c>
      <c r="U54" s="14" t="e">
        <f>XIRR({-10,#N/A,1,2,7},{3,#VALUE!,7,4,9},#REF!)</f>
        <v>#REF!</v>
      </c>
      <c r="V54" s="14" t="e">
        <f>XIRR($B$55:$F$55,$B$54:$F$54,H56)</f>
        <v>#VALUE!</v>
      </c>
      <c r="W54" s="14">
        <f>XIRR($B$55:$F$55,$B$54:$F$54,"26/08/1987")</f>
        <v>0.59931975404310833</v>
      </c>
      <c r="X54" s="14" t="e">
        <f>XIRR($B$55:$F$55,$B$54:$F$54,TRUE)</f>
        <v>#VALUE!</v>
      </c>
      <c r="Y54" s="14" t="e">
        <f>XIRR($B$55:$F$55,$B$54:$F$54,TRUE)</f>
        <v>#VALUE!</v>
      </c>
      <c r="Z54" s="14" t="e">
        <f>XIRR($B$55:$F$55,$B$54:$F$54,#N/A)</f>
        <v>#N/A</v>
      </c>
      <c r="AA54" s="14" t="e">
        <f>XIRR($B$55:$F$55,$B$54:$F$54,#VALUE!)</f>
        <v>#VALUE!</v>
      </c>
      <c r="AB54" s="14" t="e">
        <f>XIRR($B$55:$F$55,$B$54:$F$54,#DIV/0!)</f>
        <v>#DIV/0!</v>
      </c>
      <c r="AC54" s="14">
        <f>XIRR($B$55:G$55,$B$54:G$54)</f>
        <v>0.59931975007057214</v>
      </c>
      <c r="AD54" s="14">
        <f>XIRR($B$55:H$55,$B$54:H$54)</f>
        <v>0.59931975007057214</v>
      </c>
      <c r="AE54" s="14" t="e">
        <f>XIRR($B$55:I$55,$B$54:I$54)</f>
        <v>#VALUE!</v>
      </c>
      <c r="AF54" s="14" t="e">
        <f>XIRR($B$55:I$55,$B$54:I$54)</f>
        <v>#VALUE!</v>
      </c>
      <c r="AG54" s="14">
        <f t="array" ref="AG54:AV54">XIRR($B$55:$F$55,$B$54:$F$54,C55)</f>
        <v>0.59931974858045578</v>
      </c>
      <c r="AH54" s="14">
        <v>0.59931974858045578</v>
      </c>
      <c r="AI54" s="14">
        <v>0.59931974858045578</v>
      </c>
      <c r="AJ54" s="14">
        <v>0.59931974858045578</v>
      </c>
      <c r="AK54" s="14">
        <v>0.59931974858045578</v>
      </c>
      <c r="AL54" s="14">
        <v>0.59931974858045578</v>
      </c>
      <c r="AM54" s="14">
        <v>0.59931974858045578</v>
      </c>
      <c r="AN54" s="14">
        <v>0.59931974858045578</v>
      </c>
      <c r="AO54" s="14">
        <v>0.59931974858045578</v>
      </c>
      <c r="AP54" s="14">
        <v>0.59931974858045578</v>
      </c>
      <c r="AQ54" s="14">
        <v>0.59931974858045578</v>
      </c>
      <c r="AR54" s="14">
        <v>0.59931974858045578</v>
      </c>
      <c r="AS54" s="14">
        <v>0.59931974858045578</v>
      </c>
      <c r="AT54" s="14">
        <v>0.59931974858045578</v>
      </c>
      <c r="AU54" s="14">
        <v>0.59931974858045578</v>
      </c>
      <c r="AV54" s="14">
        <v>0.59931974858045578</v>
      </c>
    </row>
    <row r="55" spans="1:48" x14ac:dyDescent="0.15">
      <c r="A55" s="58"/>
      <c r="B55" s="14">
        <v>-10</v>
      </c>
      <c r="C55" s="14">
        <v>1</v>
      </c>
      <c r="D55" s="14">
        <v>5</v>
      </c>
      <c r="E55" s="14">
        <v>1E-4</v>
      </c>
      <c r="F55" s="14">
        <v>4.5</v>
      </c>
      <c r="H55" s="56" t="s">
        <v>461</v>
      </c>
      <c r="I55" s="14" t="b">
        <v>1</v>
      </c>
      <c r="J55" s="14" t="e">
        <v>#N/A</v>
      </c>
      <c r="K55" s="14" t="e">
        <f>#VALUE!</f>
        <v>#VALUE!</v>
      </c>
      <c r="L55" s="53" t="e">
        <v>#DIV/0!</v>
      </c>
      <c r="M55" s="53" t="e">
        <v>#NAME?</v>
      </c>
      <c r="N55" s="53" t="e">
        <v>#NULL!</v>
      </c>
      <c r="O55" s="53" t="e">
        <v>#NUM!</v>
      </c>
      <c r="P55" s="53" t="e">
        <v>#REF!</v>
      </c>
      <c r="Q55" s="14" t="e">
        <f>XIRR(B54:F54,B55:F55,C55)</f>
        <v>#NUM!</v>
      </c>
      <c r="R55" s="14" t="e">
        <f>XIRR($B$55:$F$55,$B$54:$F$54,-0.1)</f>
        <v>#NUM!</v>
      </c>
      <c r="S55" s="14">
        <f>XIRR($B$55:$F$55,$B$54:$F$54,C55)</f>
        <v>0.59931974858045578</v>
      </c>
      <c r="T55" s="14">
        <f t="shared" ref="T55" si="11">XIRR($B$55:$F$55,$B$54:$F$54,D56)</f>
        <v>0.59931975585937503</v>
      </c>
      <c r="U55" s="14">
        <f>XIRR($B$55:$F$55,$B$54:$F$54,E56)</f>
        <v>0.59931974858045578</v>
      </c>
      <c r="V55" s="14">
        <f>XIRR($B$55:$F$55,$B$54:$F$54,G56)</f>
        <v>0.59931975585937503</v>
      </c>
      <c r="W55" s="14">
        <f>XIRR($B$55:$F$55,$B$54:$F$54,H55)</f>
        <v>0.59931974858045578</v>
      </c>
      <c r="X55" s="14" t="e">
        <f>XIRR($B$55:$F$55,$B$54:$F$54,I56)</f>
        <v>#VALUE!</v>
      </c>
      <c r="Y55" s="14" t="e">
        <f t="shared" ref="Y55:AD55" si="12">XIRR($B$55:$F$55,$B$54:$F$54,J56)</f>
        <v>#N/A</v>
      </c>
      <c r="Z55" s="14" t="e">
        <f t="shared" si="12"/>
        <v>#VALUE!</v>
      </c>
      <c r="AA55" s="14" t="e">
        <f t="shared" si="12"/>
        <v>#DIV/0!</v>
      </c>
      <c r="AB55" s="14" t="e">
        <f t="shared" si="12"/>
        <v>#NAME?</v>
      </c>
      <c r="AC55" s="14" t="e">
        <f t="shared" si="12"/>
        <v>#NULL!</v>
      </c>
      <c r="AD55" s="14" t="e">
        <f t="shared" si="12"/>
        <v>#NUM!</v>
      </c>
      <c r="AE55" s="14" t="e">
        <f>XIRR($B$55:$F$55,$B$54:$F$54,P56)</f>
        <v>#REF!</v>
      </c>
      <c r="AF55" s="14" t="e">
        <f>XIRR($B$55:$F$55,$B$54:$F$54,C56:P56)</f>
        <v>#VALUE!</v>
      </c>
      <c r="AG55" s="14" t="e">
        <f t="array" ref="AG55:AV55">XIRR($B$55:$F$55,$B$54:$F$54,B56:P56)</f>
        <v>#VALUE!</v>
      </c>
      <c r="AH55" s="14" t="e">
        <v>#VALUE!</v>
      </c>
      <c r="AI55" s="14" t="e">
        <v>#VALUE!</v>
      </c>
      <c r="AJ55" s="14" t="e">
        <v>#VALUE!</v>
      </c>
      <c r="AK55" s="14" t="e">
        <v>#VALUE!</v>
      </c>
      <c r="AL55" s="14" t="e">
        <v>#VALUE!</v>
      </c>
      <c r="AM55" s="14" t="e">
        <v>#VALUE!</v>
      </c>
      <c r="AN55" s="14" t="e">
        <v>#VALUE!</v>
      </c>
      <c r="AO55" s="14" t="e">
        <v>#VALUE!</v>
      </c>
      <c r="AP55" s="14" t="e">
        <v>#VALUE!</v>
      </c>
      <c r="AQ55" s="14" t="e">
        <v>#VALUE!</v>
      </c>
      <c r="AR55" s="14" t="e">
        <v>#VALUE!</v>
      </c>
      <c r="AS55" s="14" t="e">
        <v>#VALUE!</v>
      </c>
      <c r="AT55" s="14" t="e">
        <v>#VALUE!</v>
      </c>
      <c r="AU55" s="14" t="e">
        <v>#VALUE!</v>
      </c>
      <c r="AV55" s="14" t="e">
        <v>#VALUE!</v>
      </c>
    </row>
    <row r="56" spans="1:48" x14ac:dyDescent="0.15">
      <c r="A56" s="55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H56" s="14" t="s">
        <v>32</v>
      </c>
      <c r="I56" s="14" t="b">
        <v>1</v>
      </c>
      <c r="J56" s="14" t="e">
        <v>#N/A</v>
      </c>
      <c r="K56" s="14" t="e">
        <f>#VALUE!</f>
        <v>#VALUE!</v>
      </c>
      <c r="L56" s="53" t="e">
        <v>#DIV/0!</v>
      </c>
      <c r="M56" s="53" t="e">
        <v>#NAME?</v>
      </c>
      <c r="N56" s="53" t="e">
        <v>#NULL!</v>
      </c>
      <c r="O56" s="53" t="e">
        <v>#NUM!</v>
      </c>
      <c r="P56" s="53" t="e">
        <v>#REF!</v>
      </c>
      <c r="Q56" s="14">
        <f>XNPV(Q54,B55:F55,B54:F54)</f>
        <v>4.5941641602098571E-9</v>
      </c>
      <c r="R56" s="14" t="e">
        <f t="shared" ref="R56:Z56" si="13">XNPV(B56,$B$55:$F$55,$B$54:$F$54)</f>
        <v>#NUM!</v>
      </c>
      <c r="S56" s="14">
        <f t="shared" si="13"/>
        <v>-0.61247484329765634</v>
      </c>
      <c r="T56" s="14" t="e">
        <f t="shared" si="13"/>
        <v>#NUM!</v>
      </c>
      <c r="U56" s="14">
        <f t="shared" si="13"/>
        <v>-1.0661583524424625</v>
      </c>
      <c r="V56" s="14">
        <f t="shared" si="13"/>
        <v>-1.2193650514728072</v>
      </c>
      <c r="W56" s="14" t="e">
        <f t="shared" si="13"/>
        <v>#NUM!</v>
      </c>
      <c r="X56" s="14" t="e">
        <f t="shared" si="13"/>
        <v>#VALUE!</v>
      </c>
      <c r="Y56" s="14" t="e">
        <f t="shared" si="13"/>
        <v>#VALUE!</v>
      </c>
      <c r="Z56" s="14" t="e">
        <f t="shared" si="13"/>
        <v>#N/A</v>
      </c>
      <c r="AA56" s="14" t="e">
        <f t="shared" ref="AA56:AB56" si="14">XNPV(K56,$B$55:$F$55,$B$54:$F$54)</f>
        <v>#VALUE!</v>
      </c>
      <c r="AB56" s="14" t="e">
        <f t="shared" si="14"/>
        <v>#DIV/0!</v>
      </c>
      <c r="AC56" s="14" t="e">
        <f>XNPV(M56,$B$55:$F$55,$B$54:$F$54)</f>
        <v>#NAME?</v>
      </c>
      <c r="AD56" s="14" t="e">
        <f t="shared" ref="AD56" si="15">XNPV(N56,$B$55:$F$55,$B$54:$F$54)</f>
        <v>#NULL!</v>
      </c>
      <c r="AE56" s="14" t="e">
        <f>XNPV(O56,$B$55:$F$55,$B$54:$F$54)</f>
        <v>#NUM!</v>
      </c>
      <c r="AF56" s="14" t="e">
        <f>XNPV(C56:D56,$B$55:$F$55,$B$54:$F$54)</f>
        <v>#VALUE!</v>
      </c>
      <c r="AG56" s="14" t="e">
        <f t="array" ref="AG56:AV56">XNPV(C56:P56,$B$55:$F$55,$B$54:$F$54)</f>
        <v>#VALUE!</v>
      </c>
      <c r="AH56" s="14" t="e">
        <v>#VALUE!</v>
      </c>
      <c r="AI56" s="14" t="e">
        <v>#VALUE!</v>
      </c>
      <c r="AJ56" s="14" t="e">
        <v>#VALUE!</v>
      </c>
      <c r="AK56" s="14" t="e">
        <v>#VALUE!</v>
      </c>
      <c r="AL56" s="14" t="e">
        <v>#VALUE!</v>
      </c>
      <c r="AM56" s="14" t="e">
        <v>#VALUE!</v>
      </c>
      <c r="AN56" s="14" t="e">
        <v>#VALUE!</v>
      </c>
      <c r="AO56" s="14" t="e">
        <v>#VALUE!</v>
      </c>
      <c r="AP56" s="14" t="e">
        <v>#VALUE!</v>
      </c>
      <c r="AQ56" s="14" t="e">
        <v>#VALUE!</v>
      </c>
      <c r="AR56" s="14" t="e">
        <v>#VALUE!</v>
      </c>
      <c r="AS56" s="14" t="e">
        <v>#VALUE!</v>
      </c>
      <c r="AT56" s="14" t="e">
        <v>#VALUE!</v>
      </c>
      <c r="AU56" s="14" t="e">
        <v>#VALUE!</v>
      </c>
      <c r="AV56" s="14" t="e">
        <v>#VALUE!</v>
      </c>
    </row>
    <row r="57" spans="1:48" x14ac:dyDescent="0.15">
      <c r="A57" s="52" t="s">
        <v>289</v>
      </c>
    </row>
    <row r="58" spans="1:48" x14ac:dyDescent="0.15">
      <c r="A58" s="52" t="s">
        <v>290</v>
      </c>
    </row>
    <row r="59" spans="1:48" x14ac:dyDescent="0.15">
      <c r="A59" s="5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7" t="s">
        <v>320</v>
      </c>
      <c r="B31" s="14">
        <v>0</v>
      </c>
      <c r="C31" s="14">
        <v>1.9</v>
      </c>
      <c r="D31" s="14">
        <v>2.2999999999999998</v>
      </c>
      <c r="E31" s="14">
        <v>10</v>
      </c>
      <c r="F31" s="1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 t="shared" si="32"/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0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0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0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  <c r="Q18" s="49"/>
    </row>
    <row r="19" spans="1:48" x14ac:dyDescent="0.15">
      <c r="A19" s="16" t="s">
        <v>115</v>
      </c>
    </row>
    <row r="20" spans="1:48" x14ac:dyDescent="0.15">
      <c r="A20" s="17" t="s">
        <v>116</v>
      </c>
      <c r="B20" s="14">
        <v>0</v>
      </c>
      <c r="C20" s="14">
        <v>0.1</v>
      </c>
      <c r="D20" s="14">
        <v>0.2</v>
      </c>
      <c r="E20" s="14">
        <v>0.3</v>
      </c>
      <c r="F20" s="14">
        <v>-0.1</v>
      </c>
      <c r="G20" s="6"/>
      <c r="H20" s="30" t="s">
        <v>460</v>
      </c>
      <c r="I20" s="6" t="b">
        <v>1</v>
      </c>
      <c r="J20" s="6" t="e"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0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0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0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0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11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8" t="s">
        <v>122</v>
      </c>
      <c r="B26" s="14"/>
      <c r="C26" s="14"/>
      <c r="D26" s="14"/>
      <c r="E26" s="14"/>
      <c r="F26" s="14"/>
      <c r="G26" s="6"/>
      <c r="H26" s="30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8" t="s">
        <v>123</v>
      </c>
      <c r="B27" s="14"/>
      <c r="C27" s="14"/>
      <c r="D27" s="14"/>
      <c r="E27" s="14"/>
      <c r="F27" s="14"/>
      <c r="G27" s="6"/>
      <c r="H27" s="30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8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48" x14ac:dyDescent="0.15">
      <c r="A33" s="16" t="s">
        <v>129</v>
      </c>
    </row>
    <row r="34" spans="1:48" x14ac:dyDescent="0.15">
      <c r="A34" s="16" t="s">
        <v>130</v>
      </c>
    </row>
    <row r="35" spans="1:48" x14ac:dyDescent="0.15">
      <c r="A35" s="16" t="s">
        <v>131</v>
      </c>
    </row>
    <row r="36" spans="1:48" x14ac:dyDescent="0.15">
      <c r="A36" s="16" t="s">
        <v>132</v>
      </c>
    </row>
    <row r="37" spans="1:48" x14ac:dyDescent="0.15">
      <c r="A37" s="17" t="s">
        <v>133</v>
      </c>
      <c r="B37" s="14">
        <v>0</v>
      </c>
      <c r="C37" s="14">
        <v>0.1</v>
      </c>
      <c r="D37" s="14">
        <v>0.2</v>
      </c>
      <c r="E37" s="14">
        <v>0.3</v>
      </c>
      <c r="F37" s="14">
        <v>-0.1</v>
      </c>
      <c r="G37" s="6"/>
      <c r="H37" s="30" t="s">
        <v>460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6" t="s">
        <v>135</v>
      </c>
    </row>
    <row r="40" spans="1:48" x14ac:dyDescent="0.15">
      <c r="A40" s="16" t="s">
        <v>136</v>
      </c>
    </row>
    <row r="41" spans="1:48" x14ac:dyDescent="0.15">
      <c r="A41" s="16" t="s">
        <v>137</v>
      </c>
    </row>
    <row r="42" spans="1:48" x14ac:dyDescent="0.15">
      <c r="A42" s="17" t="s">
        <v>138</v>
      </c>
      <c r="B42" s="14">
        <v>0</v>
      </c>
      <c r="C42" s="14">
        <v>0.1</v>
      </c>
      <c r="D42" s="14">
        <v>0.2</v>
      </c>
      <c r="E42" s="14">
        <v>0.3</v>
      </c>
      <c r="F42" s="14">
        <v>-0.1</v>
      </c>
      <c r="G42" s="6"/>
      <c r="H42" s="30" t="s">
        <v>460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6" t="s">
        <v>139</v>
      </c>
    </row>
    <row r="44" spans="1:48" x14ac:dyDescent="0.15">
      <c r="A44" s="16" t="s">
        <v>140</v>
      </c>
    </row>
    <row r="45" spans="1:48" x14ac:dyDescent="0.15">
      <c r="A45" s="16" t="s">
        <v>141</v>
      </c>
    </row>
    <row r="46" spans="1:48" x14ac:dyDescent="0.15">
      <c r="A46" s="16" t="s">
        <v>142</v>
      </c>
    </row>
    <row r="47" spans="1:48" ht="15" x14ac:dyDescent="0.2">
      <c r="A47" s="16" t="s">
        <v>143</v>
      </c>
      <c r="L47" s="48"/>
    </row>
    <row r="48" spans="1:48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43"/>
      <c r="AH55" s="43"/>
      <c r="AI55" s="43"/>
      <c r="AJ55" s="43"/>
      <c r="AK55" s="43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0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0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0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7" t="s">
        <v>159</v>
      </c>
      <c r="B64" s="14">
        <v>0</v>
      </c>
      <c r="C64" s="14">
        <v>-0.1</v>
      </c>
      <c r="D64" s="14">
        <v>-0.2</v>
      </c>
      <c r="E64" s="14">
        <v>-0.3</v>
      </c>
      <c r="F64" s="14">
        <v>0.1</v>
      </c>
      <c r="G64" s="6"/>
      <c r="H64" s="30" t="s">
        <v>460</v>
      </c>
      <c r="I64" s="6" t="b">
        <v>1</v>
      </c>
      <c r="J64" s="6" t="e">
        <v>#VALUE!</v>
      </c>
      <c r="K64" s="6" t="e">
        <v>#N/A</v>
      </c>
      <c r="L64" s="9" t="e">
        <v>#DIV/0!</v>
      </c>
      <c r="M64" s="9" t="e">
        <v>#NAME?</v>
      </c>
      <c r="N64" s="9" t="e">
        <v>#NULL!</v>
      </c>
      <c r="O64" s="9" t="e">
        <v>#NUM!</v>
      </c>
      <c r="P64" s="9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0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0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7" t="s">
        <v>186</v>
      </c>
      <c r="N92" s="4">
        <f>SLOPE({3,4},{8,9})</f>
        <v>1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0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0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0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0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0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29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0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0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0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0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46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31" t="s">
        <v>38</v>
      </c>
      <c r="H2" s="31" t="s">
        <v>28</v>
      </c>
      <c r="I2" s="31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31" t="s">
        <v>38</v>
      </c>
      <c r="W2" s="31" t="s">
        <v>28</v>
      </c>
      <c r="X2" s="31" t="s">
        <v>94</v>
      </c>
      <c r="Y2" s="57" t="s">
        <v>29</v>
      </c>
      <c r="Z2" s="57"/>
      <c r="AA2" s="57"/>
      <c r="AB2" s="57"/>
      <c r="AC2" s="57"/>
      <c r="AD2" s="57"/>
      <c r="AE2" s="57"/>
      <c r="AF2" s="31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7" customFormat="1" x14ac:dyDescent="0.15">
      <c r="A3" s="17" t="s">
        <v>429</v>
      </c>
      <c r="B3" s="32">
        <v>1987</v>
      </c>
      <c r="C3" s="32">
        <v>8</v>
      </c>
      <c r="D3" s="32">
        <v>1</v>
      </c>
      <c r="E3" s="32">
        <v>0.7</v>
      </c>
      <c r="F3" s="32">
        <v>0</v>
      </c>
      <c r="G3" s="11"/>
      <c r="H3" s="37" t="s">
        <v>454</v>
      </c>
      <c r="I3" s="11" t="b">
        <v>1</v>
      </c>
      <c r="J3" s="11" t="e">
        <v>#VALUE!</v>
      </c>
      <c r="K3" s="11" t="e">
        <v>#N/A</v>
      </c>
      <c r="L3" s="33" t="e">
        <v>#DIV/0!</v>
      </c>
      <c r="M3" s="33" t="e">
        <v>#NAME?</v>
      </c>
      <c r="N3" s="33" t="e">
        <v>#NULL!</v>
      </c>
      <c r="O3" s="33" t="e">
        <v>#NUM!</v>
      </c>
      <c r="P3" s="33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 t="e">
        <f>DATE(B3,C3,D3:G3)</f>
        <v>#VALUE!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4" t="e">
        <v>#N/A</v>
      </c>
    </row>
    <row r="4" spans="1:48" s="7" customFormat="1" x14ac:dyDescent="0.15">
      <c r="A4" s="17" t="s">
        <v>430</v>
      </c>
      <c r="B4" s="32">
        <v>1987</v>
      </c>
      <c r="C4" s="32">
        <v>8</v>
      </c>
      <c r="D4" s="32">
        <v>1</v>
      </c>
      <c r="E4" s="32">
        <v>0.7</v>
      </c>
      <c r="F4" s="32">
        <v>0</v>
      </c>
      <c r="G4" s="11"/>
      <c r="H4" s="37" t="s">
        <v>454</v>
      </c>
      <c r="I4" s="11" t="b">
        <v>1</v>
      </c>
      <c r="J4" s="11" t="e">
        <v>#VALUE!</v>
      </c>
      <c r="K4" s="11" t="e">
        <v>#N/A</v>
      </c>
      <c r="L4" s="33" t="e">
        <v>#DIV/0!</v>
      </c>
      <c r="M4" s="33" t="e">
        <v>#NAME?</v>
      </c>
      <c r="N4" s="33" t="e">
        <v>#NULL!</v>
      </c>
      <c r="O4" s="33" t="e">
        <v>#NUM!</v>
      </c>
      <c r="P4" s="33" t="e">
        <v>#REF!</v>
      </c>
      <c r="Q4" s="11">
        <f>DATEDIF(C4, B4,"YD")</f>
        <v>153</v>
      </c>
      <c r="R4" s="11">
        <f>DATEDIF(D4, C4,"Y")</f>
        <v>0</v>
      </c>
      <c r="S4" s="11">
        <f>DATEDIF(E4, D4,"D")</f>
        <v>1</v>
      </c>
      <c r="T4" s="11">
        <f>DATEDIF(F4, E4,"M")</f>
        <v>0</v>
      </c>
      <c r="U4" s="11">
        <f>DATEDIF(G4, F4,"YM")</f>
        <v>0</v>
      </c>
      <c r="V4" s="11" t="e">
        <f>DATEDIF(H4, G4,"YD")</f>
        <v>#NUM!</v>
      </c>
      <c r="W4" s="11" t="e">
        <f t="shared" ref="W4:AE4" si="1">DATEDIF(I4, H4,"YD")</f>
        <v>#NUM!</v>
      </c>
      <c r="X4" s="11" t="e">
        <f t="shared" si="1"/>
        <v>#VALUE!</v>
      </c>
      <c r="Y4" s="11" t="e">
        <f>DATEDIF(F4, E4,K4)</f>
        <v>#N/A</v>
      </c>
      <c r="Z4" s="11" t="e">
        <f>DATEDIF(L4, K4,"YD")</f>
        <v>#DIV/0!</v>
      </c>
      <c r="AA4" s="11" t="e">
        <f>DATEDIF(G4, F4,"a")</f>
        <v>#NUM!</v>
      </c>
      <c r="AB4" s="11" t="e">
        <f t="shared" si="1"/>
        <v>#NULL!</v>
      </c>
      <c r="AC4" s="11" t="e">
        <f t="shared" si="1"/>
        <v>#NUM!</v>
      </c>
      <c r="AD4" s="11" t="e">
        <f t="shared" si="1"/>
        <v>#REF!</v>
      </c>
      <c r="AE4" s="11" t="e">
        <f t="shared" si="1"/>
        <v>#REF!</v>
      </c>
      <c r="AF4" s="11" t="e">
        <f>DATEDIF(D4:E4,B4:C4, "D")</f>
        <v>#VALUE!</v>
      </c>
      <c r="AG4" s="11">
        <f t="array" ref="AG4:AV4">DATEDIF(D4:J4,B4:H4, "D")</f>
        <v>1986</v>
      </c>
      <c r="AH4" s="11">
        <v>8</v>
      </c>
      <c r="AI4" s="11">
        <v>1</v>
      </c>
      <c r="AJ4" s="11">
        <v>0</v>
      </c>
      <c r="AK4" s="11" t="e">
        <v>#NUM!</v>
      </c>
      <c r="AL4" s="11" t="e">
        <v>#NUM!</v>
      </c>
      <c r="AM4" s="11" t="e">
        <v>#VALUE!</v>
      </c>
      <c r="AN4" s="11" t="e">
        <v>#N/A</v>
      </c>
      <c r="AO4" s="11" t="e">
        <v>#N/A</v>
      </c>
      <c r="AP4" s="11" t="e">
        <v>#N/A</v>
      </c>
      <c r="AQ4" s="11" t="e">
        <v>#N/A</v>
      </c>
      <c r="AR4" s="11" t="e">
        <v>#N/A</v>
      </c>
      <c r="AS4" s="11" t="e">
        <v>#N/A</v>
      </c>
      <c r="AT4" s="11" t="e">
        <v>#N/A</v>
      </c>
      <c r="AU4" s="11" t="e">
        <v>#N/A</v>
      </c>
      <c r="AV4" s="7" t="e">
        <v>#N/A</v>
      </c>
    </row>
    <row r="5" spans="1:48" s="7" customFormat="1" x14ac:dyDescent="0.15">
      <c r="A5" s="17" t="s">
        <v>431</v>
      </c>
      <c r="B5" s="32">
        <v>1987</v>
      </c>
      <c r="C5" s="32">
        <v>8</v>
      </c>
      <c r="D5" s="32">
        <v>1</v>
      </c>
      <c r="E5" s="32">
        <v>0.7</v>
      </c>
      <c r="F5" s="32">
        <v>0</v>
      </c>
      <c r="G5" s="11"/>
      <c r="H5" s="37" t="s">
        <v>459</v>
      </c>
      <c r="I5" s="11" t="b">
        <v>1</v>
      </c>
      <c r="J5" s="11" t="e">
        <v>#VALUE!</v>
      </c>
      <c r="K5" s="11" t="e">
        <v>#N/A</v>
      </c>
      <c r="L5" s="33" t="e">
        <v>#DIV/0!</v>
      </c>
      <c r="M5" s="33" t="e">
        <v>#NAME?</v>
      </c>
      <c r="N5" s="33" t="e">
        <v>#NULL!</v>
      </c>
      <c r="O5" s="33" t="e">
        <v>#NUM!</v>
      </c>
      <c r="P5" s="33" t="e">
        <v>#REF!</v>
      </c>
      <c r="Q5" s="11" t="e">
        <f>DATEVALUE(B5)</f>
        <v>#VALUE!</v>
      </c>
      <c r="R5" s="11" t="e">
        <f t="shared" ref="R5:AE5" si="2">DATEVALUE(C5)</f>
        <v>#VALUE!</v>
      </c>
      <c r="S5" s="11" t="e">
        <f t="shared" si="2"/>
        <v>#VALUE!</v>
      </c>
      <c r="T5" s="11" t="e">
        <f t="shared" si="2"/>
        <v>#VALUE!</v>
      </c>
      <c r="U5" s="11" t="e">
        <f t="shared" si="2"/>
        <v>#VALUE!</v>
      </c>
      <c r="V5" s="11" t="e">
        <f>DATEVALUE(G5)</f>
        <v>#VALUE!</v>
      </c>
      <c r="W5" s="11">
        <f>DATEVALUE(H5)</f>
        <v>32015</v>
      </c>
      <c r="X5" s="11" t="e">
        <f t="shared" si="2"/>
        <v>#VALUE!</v>
      </c>
      <c r="Y5" s="11" t="e">
        <f t="shared" si="2"/>
        <v>#VALUE!</v>
      </c>
      <c r="Z5" s="11" t="e">
        <f t="shared" si="2"/>
        <v>#N/A</v>
      </c>
      <c r="AA5" s="11" t="e">
        <f t="shared" si="2"/>
        <v>#DIV/0!</v>
      </c>
      <c r="AB5" s="11" t="e">
        <f t="shared" si="2"/>
        <v>#NAME?</v>
      </c>
      <c r="AC5" s="11" t="e">
        <f t="shared" si="2"/>
        <v>#NULL!</v>
      </c>
      <c r="AD5" s="11" t="e">
        <f t="shared" si="2"/>
        <v>#NUM!</v>
      </c>
      <c r="AE5" s="11" t="e">
        <f t="shared" si="2"/>
        <v>#REF!</v>
      </c>
      <c r="AF5" s="11" t="e">
        <f>DATEVALUE(H5:I5)</f>
        <v>#VALUE!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2">
        <v>1987</v>
      </c>
      <c r="C6" s="32">
        <v>-1</v>
      </c>
      <c r="D6" s="32">
        <v>2958466</v>
      </c>
      <c r="E6" s="32">
        <v>0.7</v>
      </c>
      <c r="F6" s="32">
        <v>0</v>
      </c>
      <c r="G6" s="11"/>
      <c r="H6" s="37" t="s">
        <v>456</v>
      </c>
      <c r="I6" s="11" t="b">
        <v>1</v>
      </c>
      <c r="J6" s="11" t="e">
        <v>#VALUE!</v>
      </c>
      <c r="K6" s="11" t="e">
        <v>#N/A</v>
      </c>
      <c r="L6" s="33" t="e">
        <v>#DIV/0!</v>
      </c>
      <c r="M6" s="33" t="e">
        <v>#NAME?</v>
      </c>
      <c r="N6" s="33" t="e">
        <v>#NULL!</v>
      </c>
      <c r="O6" s="33" t="e">
        <v>#NUM!</v>
      </c>
      <c r="P6" s="33" t="e">
        <v>#REF!</v>
      </c>
      <c r="Q6" s="11">
        <f>DAY(B6)</f>
        <v>9</v>
      </c>
      <c r="R6" s="11" t="e">
        <f t="shared" ref="R6:AE6" si="3">DAY(C6)</f>
        <v>#NUM!</v>
      </c>
      <c r="S6" s="11" t="e">
        <f t="shared" si="3"/>
        <v>#NUM!</v>
      </c>
      <c r="T6" s="11">
        <f>DAY(E6)</f>
        <v>0</v>
      </c>
      <c r="U6" s="11">
        <f t="shared" si="3"/>
        <v>0</v>
      </c>
      <c r="V6" s="11">
        <f t="shared" si="3"/>
        <v>0</v>
      </c>
      <c r="W6" s="11">
        <f t="shared" si="3"/>
        <v>22</v>
      </c>
      <c r="X6" s="11">
        <f>DAY(I6)</f>
        <v>1</v>
      </c>
      <c r="Y6" s="11" t="e">
        <f t="shared" si="3"/>
        <v>#VALUE!</v>
      </c>
      <c r="Z6" s="11" t="e">
        <f t="shared" si="3"/>
        <v>#N/A</v>
      </c>
      <c r="AA6" s="11" t="e">
        <f t="shared" si="3"/>
        <v>#DIV/0!</v>
      </c>
      <c r="AB6" s="11" t="e">
        <f t="shared" si="3"/>
        <v>#NAME?</v>
      </c>
      <c r="AC6" s="11" t="e">
        <f t="shared" si="3"/>
        <v>#NULL!</v>
      </c>
      <c r="AD6" s="11" t="e">
        <f t="shared" si="3"/>
        <v>#NUM!</v>
      </c>
      <c r="AE6" s="11" t="e">
        <f t="shared" si="3"/>
        <v>#REF!</v>
      </c>
      <c r="AF6" s="11" t="e">
        <f>DAY(H6:I6)</f>
        <v>#VALUE!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5"/>
      <c r="Q7" s="36"/>
      <c r="R7" s="36"/>
      <c r="S7" s="35"/>
    </row>
    <row r="8" spans="1:48" x14ac:dyDescent="0.15">
      <c r="A8" s="16" t="s">
        <v>434</v>
      </c>
      <c r="B8" s="35"/>
      <c r="Q8" s="14"/>
    </row>
    <row r="9" spans="1:48" x14ac:dyDescent="0.15">
      <c r="A9" s="17" t="s">
        <v>435</v>
      </c>
      <c r="B9" s="32">
        <v>1987</v>
      </c>
      <c r="C9" s="32">
        <v>8</v>
      </c>
      <c r="D9" s="32">
        <v>1</v>
      </c>
      <c r="E9" s="32">
        <v>0.7</v>
      </c>
      <c r="F9" s="32">
        <v>0</v>
      </c>
      <c r="G9" s="11"/>
      <c r="H9" s="37" t="s">
        <v>459</v>
      </c>
      <c r="I9" s="11" t="b">
        <v>1</v>
      </c>
      <c r="J9" s="11" t="e">
        <v>#VALUE!</v>
      </c>
      <c r="K9" s="11" t="e">
        <v>#N/A</v>
      </c>
      <c r="L9" s="33" t="e">
        <v>#DIV/0!</v>
      </c>
      <c r="M9" s="33" t="e">
        <v>#NAME?</v>
      </c>
      <c r="N9" s="33" t="e">
        <v>#NULL!</v>
      </c>
      <c r="O9" s="33" t="e">
        <v>#NUM!</v>
      </c>
      <c r="P9" s="33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6" t="s">
        <v>436</v>
      </c>
      <c r="R10" s="14">
        <f>EDATE(1, "2")</f>
        <v>61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39" t="s">
        <v>457</v>
      </c>
      <c r="I11" s="4" t="b">
        <v>1</v>
      </c>
      <c r="J11" s="11" t="e">
        <v>#VALUE!</v>
      </c>
      <c r="K11" s="11" t="e">
        <v>#N/A</v>
      </c>
      <c r="L11" s="33" t="e">
        <v>#DIV/0!</v>
      </c>
      <c r="M11" s="33" t="e">
        <v>#NAME?</v>
      </c>
      <c r="N11" s="33" t="e">
        <v>#NULL!</v>
      </c>
      <c r="O11" s="33" t="e">
        <v>#NUM!</v>
      </c>
      <c r="P11" s="33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7" t="s">
        <v>438</v>
      </c>
      <c r="B12" s="32">
        <v>1987</v>
      </c>
      <c r="C12" s="32">
        <v>8</v>
      </c>
      <c r="D12" s="32">
        <v>1</v>
      </c>
      <c r="E12" s="32">
        <v>0.7</v>
      </c>
      <c r="F12" s="32">
        <v>0</v>
      </c>
      <c r="G12" s="11"/>
      <c r="H12" s="37" t="s">
        <v>458</v>
      </c>
      <c r="I12" s="11" t="b">
        <v>1</v>
      </c>
      <c r="J12" s="11" t="e">
        <v>#VALUE!</v>
      </c>
      <c r="K12" s="11" t="e">
        <v>#N/A</v>
      </c>
      <c r="L12" s="33" t="e">
        <v>#DIV/0!</v>
      </c>
      <c r="M12" s="33" t="e">
        <v>#NAME?</v>
      </c>
      <c r="N12" s="33" t="e">
        <v>#NULL!</v>
      </c>
      <c r="O12" s="33" t="e">
        <v>#NUM!</v>
      </c>
      <c r="P12" s="33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39" t="s">
        <v>457</v>
      </c>
      <c r="I13" s="4" t="b">
        <v>1</v>
      </c>
      <c r="J13" s="11" t="e">
        <v>#VALUE!</v>
      </c>
      <c r="K13" s="11" t="e">
        <v>#N/A</v>
      </c>
      <c r="L13" s="33" t="e">
        <v>#DIV/0!</v>
      </c>
      <c r="M13" s="33" t="e">
        <v>#NAME?</v>
      </c>
      <c r="N13" s="33" t="e">
        <v>#NULL!</v>
      </c>
      <c r="O13" s="33" t="e">
        <v>#NUM!</v>
      </c>
      <c r="P13" s="33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2">
        <v>1987</v>
      </c>
      <c r="C14" s="32">
        <v>8</v>
      </c>
      <c r="D14" s="32">
        <v>1</v>
      </c>
      <c r="E14" s="32">
        <v>0.7</v>
      </c>
      <c r="F14" s="32">
        <v>0</v>
      </c>
      <c r="G14" s="11"/>
      <c r="H14" s="37" t="s">
        <v>456</v>
      </c>
      <c r="I14" s="11" t="b">
        <v>1</v>
      </c>
      <c r="J14" s="11" t="e">
        <v>#VALUE!</v>
      </c>
      <c r="K14" s="11" t="e">
        <v>#N/A</v>
      </c>
      <c r="L14" s="33" t="e">
        <v>#DIV/0!</v>
      </c>
      <c r="M14" s="33" t="e">
        <v>#NAME?</v>
      </c>
      <c r="N14" s="33" t="e">
        <v>#NULL!</v>
      </c>
      <c r="O14" s="33" t="e">
        <v>#NUM!</v>
      </c>
      <c r="P14" s="33" t="e">
        <v>#REF!</v>
      </c>
      <c r="Q14" s="11">
        <f>MONTH(B14)</f>
        <v>6</v>
      </c>
      <c r="R14" s="11">
        <f t="shared" ref="R14:AE14" si="8">MONTH(C14)</f>
        <v>1</v>
      </c>
      <c r="S14" s="11">
        <f t="shared" si="8"/>
        <v>1</v>
      </c>
      <c r="T14" s="11">
        <f>MONTH(E14)</f>
        <v>1</v>
      </c>
      <c r="U14" s="11">
        <f t="shared" si="8"/>
        <v>1</v>
      </c>
      <c r="V14" s="11">
        <f t="shared" si="8"/>
        <v>1</v>
      </c>
      <c r="W14" s="11">
        <f t="shared" si="8"/>
        <v>8</v>
      </c>
      <c r="X14" s="11">
        <f t="shared" si="8"/>
        <v>1</v>
      </c>
      <c r="Y14" s="11" t="e">
        <f t="shared" si="8"/>
        <v>#VALUE!</v>
      </c>
      <c r="Z14" s="11" t="e">
        <f t="shared" si="8"/>
        <v>#N/A</v>
      </c>
      <c r="AA14" s="11" t="e">
        <f t="shared" si="8"/>
        <v>#DIV/0!</v>
      </c>
      <c r="AB14" s="11" t="e">
        <f t="shared" si="8"/>
        <v>#NAME?</v>
      </c>
      <c r="AC14" s="11" t="e">
        <f t="shared" si="8"/>
        <v>#NULL!</v>
      </c>
      <c r="AD14" s="11" t="e">
        <f t="shared" si="8"/>
        <v>#NUM!</v>
      </c>
      <c r="AE14" s="11" t="e">
        <f t="shared" si="8"/>
        <v>#REF!</v>
      </c>
      <c r="AF14" s="11" t="e">
        <f>MONTH(H6:I6)</f>
        <v>#VALUE!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39" t="s">
        <v>457</v>
      </c>
      <c r="I18" s="4" t="b">
        <v>1</v>
      </c>
      <c r="J18" s="11" t="e">
        <v>#VALUE!</v>
      </c>
      <c r="K18" s="11" t="e">
        <v>#N/A</v>
      </c>
      <c r="L18" s="33" t="e">
        <v>#DIV/0!</v>
      </c>
      <c r="M18" s="33" t="e">
        <v>#NAME?</v>
      </c>
      <c r="N18" s="33" t="e">
        <v>#NULL!</v>
      </c>
      <c r="O18" s="33" t="e">
        <v>#NUM!</v>
      </c>
      <c r="P18" s="33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2">
        <v>32767.99</v>
      </c>
      <c r="C19" s="32">
        <v>-1</v>
      </c>
      <c r="D19" s="32">
        <v>67</v>
      </c>
      <c r="E19" s="32">
        <v>0.7</v>
      </c>
      <c r="F19" s="32">
        <v>0</v>
      </c>
      <c r="G19" s="11"/>
      <c r="H19" s="37" t="s">
        <v>455</v>
      </c>
      <c r="I19" s="11" t="b">
        <v>1</v>
      </c>
      <c r="J19" s="11" t="e">
        <v>#VALUE!</v>
      </c>
      <c r="K19" s="11" t="e">
        <v>#N/A</v>
      </c>
      <c r="L19" s="33" t="e">
        <v>#DIV/0!</v>
      </c>
      <c r="M19" s="33" t="e">
        <v>#NAME?</v>
      </c>
      <c r="N19" s="33" t="e">
        <v>#NULL!</v>
      </c>
      <c r="O19" s="33" t="e">
        <v>#NUM!</v>
      </c>
      <c r="P19" s="33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8">
        <f>TIME(0,1,0)</f>
        <v>6.9444444444444447E-4</v>
      </c>
      <c r="U19" s="11">
        <f>TIME(1,0,0)</f>
        <v>4.1666666666666664E-2</v>
      </c>
      <c r="V19" s="11">
        <f t="shared" ref="V19:AB19" si="10">TIME(B19,C19,G19)</f>
        <v>0.29097222222230812</v>
      </c>
      <c r="W19" s="11">
        <f t="shared" si="10"/>
        <v>5.555555555555554E-3</v>
      </c>
      <c r="X19" s="11">
        <f t="shared" si="10"/>
        <v>0.79167824074074078</v>
      </c>
      <c r="Y19" s="11" t="e">
        <f t="shared" si="10"/>
        <v>#VALUE!</v>
      </c>
      <c r="Z19" s="11" t="e">
        <f t="shared" si="10"/>
        <v>#N/A</v>
      </c>
      <c r="AA19" s="11" t="e">
        <f t="shared" si="10"/>
        <v>#DIV/0!</v>
      </c>
      <c r="AB19" s="11" t="e">
        <f t="shared" si="10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 t="e">
        <f>TIME(B19,C19,D19:G19)</f>
        <v>#VALUE!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4" t="e">
        <v>#N/A</v>
      </c>
    </row>
    <row r="20" spans="1:48" x14ac:dyDescent="0.15">
      <c r="A20" s="17" t="s">
        <v>446</v>
      </c>
      <c r="B20" s="32">
        <v>1987</v>
      </c>
      <c r="C20" s="32">
        <v>8</v>
      </c>
      <c r="D20" s="32">
        <v>1</v>
      </c>
      <c r="E20" s="32">
        <v>0.7</v>
      </c>
      <c r="F20" s="32">
        <v>0</v>
      </c>
      <c r="G20" s="11"/>
      <c r="H20" s="37" t="s">
        <v>458</v>
      </c>
      <c r="I20" s="11" t="b">
        <v>1</v>
      </c>
      <c r="J20" s="11" t="e">
        <v>#VALUE!</v>
      </c>
      <c r="K20" s="11" t="e">
        <v>#N/A</v>
      </c>
      <c r="L20" s="33" t="e">
        <v>#DIV/0!</v>
      </c>
      <c r="M20" s="33" t="e">
        <v>#NAME?</v>
      </c>
      <c r="N20" s="33" t="e">
        <v>#NULL!</v>
      </c>
      <c r="O20" s="33" t="e">
        <v>#NUM!</v>
      </c>
      <c r="P20" s="33" t="e">
        <v>#REF!</v>
      </c>
      <c r="Q20" s="11" t="e">
        <f>TIMEVALUE(B20)</f>
        <v>#VALUE!</v>
      </c>
      <c r="R20" s="11" t="e">
        <f t="shared" ref="R20:AE20" si="11">TIMEVALUE(C20)</f>
        <v>#VALUE!</v>
      </c>
      <c r="S20" s="11" t="e">
        <f t="shared" si="11"/>
        <v>#VALUE!</v>
      </c>
      <c r="T20" s="11" t="e">
        <f t="shared" si="11"/>
        <v>#VALUE!</v>
      </c>
      <c r="U20" s="11" t="e">
        <f t="shared" si="11"/>
        <v>#VALUE!</v>
      </c>
      <c r="V20" s="11" t="e">
        <f t="shared" si="11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11"/>
        <v>#VALUE!</v>
      </c>
      <c r="Z20" s="11" t="e">
        <f t="shared" si="11"/>
        <v>#N/A</v>
      </c>
      <c r="AA20" s="11" t="e">
        <f t="shared" si="11"/>
        <v>#DIV/0!</v>
      </c>
      <c r="AB20" s="11" t="e">
        <f t="shared" si="11"/>
        <v>#NAME?</v>
      </c>
      <c r="AC20" s="11" t="e">
        <f t="shared" si="11"/>
        <v>#NULL!</v>
      </c>
      <c r="AD20" s="11" t="e">
        <f t="shared" si="11"/>
        <v>#NUM!</v>
      </c>
      <c r="AE20" s="11" t="e">
        <f t="shared" si="11"/>
        <v>#REF!</v>
      </c>
      <c r="AF20" s="11" t="e">
        <f>TIMEVALUE(H20:I20)</f>
        <v>#VALUE!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5"/>
      <c r="V21" s="14">
        <f ca="1">IF(TODAY(),1,0)</f>
        <v>1</v>
      </c>
    </row>
    <row r="22" spans="1:48" x14ac:dyDescent="0.15">
      <c r="A22" s="17" t="s">
        <v>448</v>
      </c>
      <c r="B22" s="32">
        <v>1987</v>
      </c>
      <c r="C22" s="32">
        <v>8</v>
      </c>
      <c r="D22" s="32">
        <v>1</v>
      </c>
      <c r="E22" s="32">
        <v>0.7</v>
      </c>
      <c r="F22" s="32">
        <v>0</v>
      </c>
      <c r="G22" s="11"/>
      <c r="H22" s="37" t="s">
        <v>458</v>
      </c>
      <c r="I22" s="11" t="b">
        <v>1</v>
      </c>
      <c r="J22" s="11" t="e">
        <v>#VALUE!</v>
      </c>
      <c r="K22" s="11" t="e">
        <v>#N/A</v>
      </c>
      <c r="L22" s="33" t="e">
        <v>#DIV/0!</v>
      </c>
      <c r="M22" s="33" t="e">
        <v>#NAME?</v>
      </c>
      <c r="N22" s="33" t="e">
        <v>#NULL!</v>
      </c>
      <c r="O22" s="33" t="e">
        <v>#NUM!</v>
      </c>
      <c r="P22" s="33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7" t="s">
        <v>449</v>
      </c>
      <c r="B23" s="32">
        <v>1987</v>
      </c>
      <c r="C23" s="32">
        <v>8</v>
      </c>
      <c r="D23" s="32">
        <v>1</v>
      </c>
      <c r="E23" s="32">
        <v>0.7</v>
      </c>
      <c r="F23" s="32">
        <v>0</v>
      </c>
      <c r="G23" s="11"/>
      <c r="H23" s="37" t="s">
        <v>458</v>
      </c>
      <c r="I23" s="11" t="b">
        <v>1</v>
      </c>
      <c r="J23" s="11" t="e">
        <v>#VALUE!</v>
      </c>
      <c r="K23" s="11" t="e">
        <v>#N/A</v>
      </c>
      <c r="L23" s="33" t="e">
        <v>#DIV/0!</v>
      </c>
      <c r="M23" s="33" t="e">
        <v>#NAME?</v>
      </c>
      <c r="N23" s="33" t="e">
        <v>#NULL!</v>
      </c>
      <c r="O23" s="33" t="e">
        <v>#NUM!</v>
      </c>
      <c r="P23" s="33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2">
        <v>1987</v>
      </c>
      <c r="C26" s="32">
        <v>8</v>
      </c>
      <c r="D26" s="32">
        <v>1</v>
      </c>
      <c r="E26" s="32">
        <v>0.7</v>
      </c>
      <c r="F26" s="32">
        <v>0</v>
      </c>
      <c r="G26" s="11"/>
      <c r="H26" s="37" t="s">
        <v>456</v>
      </c>
      <c r="I26" s="11" t="b">
        <v>1</v>
      </c>
      <c r="J26" s="11" t="e">
        <v>#VALUE!</v>
      </c>
      <c r="K26" s="11" t="e">
        <v>#N/A</v>
      </c>
      <c r="L26" s="33" t="e">
        <v>#DIV/0!</v>
      </c>
      <c r="M26" s="33" t="e">
        <v>#NAME?</v>
      </c>
      <c r="N26" s="33" t="e">
        <v>#NULL!</v>
      </c>
      <c r="O26" s="33" t="e">
        <v>#NUM!</v>
      </c>
      <c r="P26" s="33" t="e">
        <v>#REF!</v>
      </c>
      <c r="Q26" s="11">
        <f>YEAR(B26)</f>
        <v>1905</v>
      </c>
      <c r="R26" s="11">
        <f t="shared" ref="R26:AE26" si="19">YEAR(C26)</f>
        <v>1900</v>
      </c>
      <c r="S26" s="11">
        <f t="shared" si="19"/>
        <v>1900</v>
      </c>
      <c r="T26" s="11">
        <f t="shared" si="19"/>
        <v>1900</v>
      </c>
      <c r="U26" s="11">
        <f t="shared" si="19"/>
        <v>1900</v>
      </c>
      <c r="V26" s="11">
        <f t="shared" si="19"/>
        <v>1900</v>
      </c>
      <c r="W26" s="11">
        <f t="shared" si="19"/>
        <v>1901</v>
      </c>
      <c r="X26" s="11">
        <f t="shared" si="19"/>
        <v>1900</v>
      </c>
      <c r="Y26" s="11" t="e">
        <f t="shared" si="19"/>
        <v>#VALUE!</v>
      </c>
      <c r="Z26" s="11" t="e">
        <f t="shared" si="19"/>
        <v>#N/A</v>
      </c>
      <c r="AA26" s="11" t="e">
        <f t="shared" si="19"/>
        <v>#DIV/0!</v>
      </c>
      <c r="AB26" s="11" t="e">
        <f t="shared" si="19"/>
        <v>#NAME?</v>
      </c>
      <c r="AC26" s="11" t="e">
        <f t="shared" si="19"/>
        <v>#NULL!</v>
      </c>
      <c r="AD26" s="11" t="e">
        <f t="shared" si="19"/>
        <v>#NUM!</v>
      </c>
      <c r="AE26" s="11" t="e">
        <f t="shared" si="19"/>
        <v>#REF!</v>
      </c>
      <c r="AF26" s="11" t="e">
        <f>YEAR(H26:I26)</f>
        <v>#VALUE!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2">
        <v>1987</v>
      </c>
      <c r="C27" s="4">
        <v>1</v>
      </c>
      <c r="D27" s="4">
        <v>2.9</v>
      </c>
      <c r="E27" s="4">
        <v>3</v>
      </c>
      <c r="F27" s="4">
        <v>4</v>
      </c>
      <c r="H27" s="37" t="s">
        <v>458</v>
      </c>
      <c r="I27" s="4" t="b">
        <v>1</v>
      </c>
      <c r="J27" s="11" t="e">
        <v>#VALUE!</v>
      </c>
      <c r="K27" s="11" t="e">
        <v>#N/A</v>
      </c>
      <c r="L27" s="33" t="e">
        <v>#DIV/0!</v>
      </c>
      <c r="M27" s="33" t="e">
        <v>#NAME?</v>
      </c>
      <c r="N27" s="33" t="e">
        <v>#NULL!</v>
      </c>
      <c r="O27" s="33" t="e">
        <v>#NUM!</v>
      </c>
      <c r="P27" s="33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11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  <c r="D28" s="39"/>
    </row>
    <row r="29" spans="1:48" x14ac:dyDescent="0.15">
      <c r="A29" s="35"/>
      <c r="B29" s="35"/>
    </row>
    <row r="30" spans="1:48" x14ac:dyDescent="0.15">
      <c r="A30" s="16"/>
      <c r="B30" s="50"/>
      <c r="K30" s="47"/>
      <c r="M30" s="39"/>
      <c r="N30" s="39"/>
      <c r="O30" s="46"/>
    </row>
    <row r="31" spans="1:48" x14ac:dyDescent="0.15">
      <c r="A31" s="16"/>
      <c r="B31" s="35"/>
    </row>
    <row r="32" spans="1:48" ht="15" x14ac:dyDescent="0.2">
      <c r="B32" s="35"/>
      <c r="C32" s="35"/>
      <c r="D32" s="36"/>
      <c r="H32" s="48"/>
      <c r="I32" s="48"/>
    </row>
    <row r="33" spans="2:4" x14ac:dyDescent="0.15">
      <c r="B33" s="35"/>
      <c r="C33" s="35"/>
      <c r="D33" s="36"/>
    </row>
    <row r="34" spans="2:4" x14ac:dyDescent="0.15">
      <c r="B34" s="35"/>
      <c r="C34" s="35"/>
      <c r="D34" s="36"/>
    </row>
    <row r="35" spans="2:4" x14ac:dyDescent="0.15">
      <c r="B35" s="14"/>
    </row>
    <row r="36" spans="2:4" x14ac:dyDescent="0.15">
      <c r="B36" s="14"/>
    </row>
    <row r="37" spans="2:4" x14ac:dyDescent="0.15">
      <c r="B37" s="14"/>
    </row>
    <row r="38" spans="2:4" x14ac:dyDescent="0.15">
      <c r="B38" s="14"/>
    </row>
    <row r="39" spans="2:4" x14ac:dyDescent="0.15">
      <c r="B39" s="14"/>
    </row>
    <row r="40" spans="2:4" x14ac:dyDescent="0.15">
      <c r="B40" s="14"/>
    </row>
    <row r="41" spans="2:4" x14ac:dyDescent="0.15">
      <c r="B41" s="14"/>
    </row>
    <row r="42" spans="2:4" x14ac:dyDescent="0.15">
      <c r="B42" s="14"/>
    </row>
    <row r="43" spans="2:4" x14ac:dyDescent="0.15">
      <c r="B43" s="14"/>
    </row>
    <row r="44" spans="2:4" x14ac:dyDescent="0.15">
      <c r="B44" s="14"/>
    </row>
    <row r="45" spans="2:4" x14ac:dyDescent="0.15">
      <c r="B45" s="14"/>
    </row>
    <row r="46" spans="2:4" x14ac:dyDescent="0.15">
      <c r="B46" s="14"/>
    </row>
    <row r="47" spans="2:4" x14ac:dyDescent="0.15">
      <c r="B47" s="14"/>
    </row>
    <row r="48" spans="2:4" x14ac:dyDescent="0.15">
      <c r="B48" s="14"/>
    </row>
    <row r="49" spans="2:2" x14ac:dyDescent="0.15">
      <c r="B49" s="14"/>
    </row>
    <row r="50" spans="2:2" x14ac:dyDescent="0.15">
      <c r="B50" s="14"/>
    </row>
    <row r="51" spans="2:2" x14ac:dyDescent="0.15">
      <c r="B51" s="14"/>
    </row>
    <row r="52" spans="2:2" x14ac:dyDescent="0.15">
      <c r="B52" s="14"/>
    </row>
    <row r="53" spans="2:2" x14ac:dyDescent="0.15">
      <c r="B53" s="14"/>
    </row>
    <row r="54" spans="2:2" x14ac:dyDescent="0.15">
      <c r="B54" s="14"/>
    </row>
    <row r="55" spans="2:2" x14ac:dyDescent="0.15">
      <c r="B55" s="14"/>
    </row>
    <row r="56" spans="2:2" x14ac:dyDescent="0.15">
      <c r="B56" s="14"/>
    </row>
    <row r="57" spans="2:2" x14ac:dyDescent="0.15">
      <c r="B57" s="14"/>
    </row>
    <row r="58" spans="2:2" x14ac:dyDescent="0.15">
      <c r="B58" s="14"/>
    </row>
    <row r="59" spans="2:2" x14ac:dyDescent="0.15">
      <c r="B59" s="14"/>
    </row>
    <row r="60" spans="2:2" x14ac:dyDescent="0.15">
      <c r="B60" s="14"/>
    </row>
    <row r="61" spans="2:2" x14ac:dyDescent="0.15">
      <c r="B61" s="14"/>
    </row>
    <row r="62" spans="2:2" x14ac:dyDescent="0.15">
      <c r="B62" s="14"/>
    </row>
    <row r="63" spans="2:2" x14ac:dyDescent="0.15">
      <c r="B63" s="14"/>
    </row>
    <row r="64" spans="2:2" x14ac:dyDescent="0.15">
      <c r="B64" s="14"/>
    </row>
    <row r="65" spans="2:2" x14ac:dyDescent="0.15">
      <c r="B65" s="14"/>
    </row>
    <row r="66" spans="2:2" x14ac:dyDescent="0.15">
      <c r="B66" s="14"/>
    </row>
    <row r="67" spans="2:2" x14ac:dyDescent="0.15">
      <c r="B67" s="14"/>
    </row>
    <row r="68" spans="2:2" x14ac:dyDescent="0.15">
      <c r="B68" s="14"/>
    </row>
    <row r="69" spans="2:2" x14ac:dyDescent="0.15">
      <c r="B69" s="14"/>
    </row>
    <row r="70" spans="2:2" x14ac:dyDescent="0.15">
      <c r="B70" s="14"/>
    </row>
    <row r="71" spans="2:2" x14ac:dyDescent="0.15">
      <c r="B71" s="14"/>
    </row>
    <row r="72" spans="2:2" x14ac:dyDescent="0.15">
      <c r="B72" s="14"/>
    </row>
    <row r="73" spans="2:2" x14ac:dyDescent="0.15">
      <c r="B73" s="14"/>
    </row>
    <row r="74" spans="2:2" x14ac:dyDescent="0.15">
      <c r="B74" s="14"/>
    </row>
    <row r="75" spans="2:2" x14ac:dyDescent="0.15">
      <c r="B75" s="14"/>
    </row>
    <row r="76" spans="2:2" x14ac:dyDescent="0.15">
      <c r="B76" s="14"/>
    </row>
    <row r="77" spans="2:2" x14ac:dyDescent="0.15">
      <c r="B77" s="14"/>
    </row>
    <row r="78" spans="2:2" x14ac:dyDescent="0.15">
      <c r="B78" s="14"/>
    </row>
    <row r="79" spans="2:2" x14ac:dyDescent="0.15">
      <c r="B79" s="14"/>
    </row>
    <row r="80" spans="2:2" x14ac:dyDescent="0.15">
      <c r="B80" s="14"/>
    </row>
    <row r="81" spans="2:2" x14ac:dyDescent="0.15">
      <c r="B81" s="14"/>
    </row>
    <row r="82" spans="2:2" x14ac:dyDescent="0.15">
      <c r="B82" s="14"/>
    </row>
    <row r="83" spans="2:2" x14ac:dyDescent="0.15">
      <c r="B83" s="14"/>
    </row>
    <row r="84" spans="2:2" x14ac:dyDescent="0.15">
      <c r="B84" s="14"/>
    </row>
    <row r="85" spans="2:2" x14ac:dyDescent="0.15">
      <c r="B85" s="14"/>
    </row>
    <row r="86" spans="2:2" x14ac:dyDescent="0.15">
      <c r="B86" s="14"/>
    </row>
    <row r="87" spans="2:2" x14ac:dyDescent="0.15">
      <c r="B87" s="14"/>
    </row>
    <row r="88" spans="2:2" x14ac:dyDescent="0.15">
      <c r="B88" s="14"/>
    </row>
    <row r="89" spans="2:2" x14ac:dyDescent="0.15">
      <c r="B89" s="14"/>
    </row>
    <row r="90" spans="2:2" x14ac:dyDescent="0.15">
      <c r="B90" s="14"/>
    </row>
    <row r="91" spans="2:2" x14ac:dyDescent="0.15">
      <c r="B91" s="14"/>
    </row>
    <row r="92" spans="2:2" x14ac:dyDescent="0.15">
      <c r="B92" s="14"/>
    </row>
    <row r="93" spans="2:2" x14ac:dyDescent="0.15">
      <c r="B93" s="14"/>
    </row>
    <row r="94" spans="2:2" x14ac:dyDescent="0.15">
      <c r="B94" s="14"/>
    </row>
    <row r="95" spans="2:2" x14ac:dyDescent="0.15">
      <c r="B95" s="14"/>
    </row>
    <row r="96" spans="2:2" x14ac:dyDescent="0.15">
      <c r="B96" s="14"/>
    </row>
    <row r="97" spans="2:2" x14ac:dyDescent="0.15">
      <c r="B97" s="14"/>
    </row>
    <row r="98" spans="2:2" x14ac:dyDescent="0.15">
      <c r="B98" s="14"/>
    </row>
    <row r="99" spans="2:2" x14ac:dyDescent="0.15">
      <c r="B99" s="14"/>
    </row>
    <row r="100" spans="2:2" x14ac:dyDescent="0.15">
      <c r="B100" s="14"/>
    </row>
    <row r="101" spans="2:2" x14ac:dyDescent="0.15">
      <c r="B101" s="14"/>
    </row>
    <row r="102" spans="2:2" x14ac:dyDescent="0.15">
      <c r="B102" s="14"/>
    </row>
    <row r="103" spans="2:2" x14ac:dyDescent="0.15">
      <c r="B103" s="14"/>
    </row>
    <row r="104" spans="2:2" x14ac:dyDescent="0.15">
      <c r="B104" s="14"/>
    </row>
    <row r="105" spans="2:2" x14ac:dyDescent="0.15">
      <c r="B105" s="14"/>
    </row>
    <row r="106" spans="2:2" x14ac:dyDescent="0.15">
      <c r="B106" s="14"/>
    </row>
    <row r="107" spans="2:2" x14ac:dyDescent="0.15">
      <c r="B107" s="14"/>
    </row>
    <row r="108" spans="2:2" x14ac:dyDescent="0.15">
      <c r="B108" s="14"/>
    </row>
    <row r="109" spans="2:2" x14ac:dyDescent="0.15">
      <c r="B109" s="14"/>
    </row>
    <row r="110" spans="2:2" x14ac:dyDescent="0.15">
      <c r="B110" s="14"/>
    </row>
    <row r="111" spans="2:2" x14ac:dyDescent="0.15">
      <c r="B111" s="14"/>
    </row>
    <row r="112" spans="2:2" x14ac:dyDescent="0.15">
      <c r="B112" s="14"/>
    </row>
    <row r="113" spans="2:2" x14ac:dyDescent="0.15">
      <c r="B113" s="14"/>
    </row>
    <row r="114" spans="2:2" x14ac:dyDescent="0.15">
      <c r="B114" s="14"/>
    </row>
    <row r="115" spans="2:2" x14ac:dyDescent="0.15">
      <c r="B115" s="14"/>
    </row>
    <row r="116" spans="2:2" x14ac:dyDescent="0.15">
      <c r="B116" s="14"/>
    </row>
    <row r="117" spans="2:2" x14ac:dyDescent="0.15">
      <c r="B117" s="14"/>
    </row>
    <row r="118" spans="2:2" x14ac:dyDescent="0.15">
      <c r="B118" s="14"/>
    </row>
    <row r="119" spans="2:2" x14ac:dyDescent="0.15">
      <c r="B119" s="14"/>
    </row>
    <row r="120" spans="2:2" x14ac:dyDescent="0.15">
      <c r="B120" s="14"/>
    </row>
    <row r="121" spans="2:2" x14ac:dyDescent="0.15">
      <c r="B121" s="14"/>
    </row>
    <row r="122" spans="2:2" x14ac:dyDescent="0.15">
      <c r="B122" s="14"/>
    </row>
    <row r="123" spans="2:2" x14ac:dyDescent="0.15">
      <c r="B123" s="14"/>
    </row>
    <row r="124" spans="2:2" x14ac:dyDescent="0.15">
      <c r="B124" s="14"/>
    </row>
    <row r="125" spans="2:2" x14ac:dyDescent="0.15">
      <c r="B125" s="14"/>
    </row>
    <row r="126" spans="2:2" x14ac:dyDescent="0.15">
      <c r="B126" s="14"/>
    </row>
    <row r="127" spans="2:2" x14ac:dyDescent="0.15">
      <c r="B127" s="14"/>
    </row>
    <row r="128" spans="2:2" x14ac:dyDescent="0.15">
      <c r="B128" s="14"/>
    </row>
    <row r="129" spans="2:2" x14ac:dyDescent="0.15">
      <c r="B129" s="14"/>
    </row>
    <row r="130" spans="2:2" x14ac:dyDescent="0.15">
      <c r="B130" s="14"/>
    </row>
    <row r="131" spans="2:2" x14ac:dyDescent="0.15">
      <c r="B131" s="14"/>
    </row>
    <row r="132" spans="2:2" x14ac:dyDescent="0.15">
      <c r="B132" s="14"/>
    </row>
    <row r="133" spans="2:2" x14ac:dyDescent="0.15">
      <c r="B133" s="14"/>
    </row>
    <row r="134" spans="2:2" x14ac:dyDescent="0.15">
      <c r="B134" s="14"/>
    </row>
    <row r="135" spans="2:2" x14ac:dyDescent="0.15">
      <c r="B135" s="14"/>
    </row>
    <row r="136" spans="2:2" x14ac:dyDescent="0.15">
      <c r="B136" s="14"/>
    </row>
    <row r="137" spans="2:2" x14ac:dyDescent="0.15">
      <c r="B137" s="14"/>
    </row>
    <row r="138" spans="2:2" x14ac:dyDescent="0.15">
      <c r="B138" s="14"/>
    </row>
    <row r="139" spans="2:2" x14ac:dyDescent="0.15">
      <c r="B139" s="14"/>
    </row>
    <row r="140" spans="2:2" x14ac:dyDescent="0.15">
      <c r="B140" s="14"/>
    </row>
    <row r="141" spans="2:2" x14ac:dyDescent="0.15">
      <c r="B141" s="14"/>
    </row>
    <row r="142" spans="2:2" x14ac:dyDescent="0.15">
      <c r="B142" s="14"/>
    </row>
    <row r="143" spans="2:2" x14ac:dyDescent="0.15">
      <c r="B143" s="14"/>
    </row>
    <row r="144" spans="2:2" x14ac:dyDescent="0.15">
      <c r="B144" s="14"/>
    </row>
    <row r="145" spans="2:2" x14ac:dyDescent="0.15">
      <c r="B145" s="14"/>
    </row>
    <row r="146" spans="2:2" x14ac:dyDescent="0.15">
      <c r="B146" s="14"/>
    </row>
    <row r="147" spans="2:2" x14ac:dyDescent="0.15">
      <c r="B147" s="14"/>
    </row>
    <row r="148" spans="2:2" x14ac:dyDescent="0.15">
      <c r="B148" s="14"/>
    </row>
    <row r="149" spans="2:2" x14ac:dyDescent="0.15">
      <c r="B149" s="14"/>
    </row>
    <row r="150" spans="2:2" x14ac:dyDescent="0.15">
      <c r="B150" s="14"/>
    </row>
    <row r="151" spans="2:2" x14ac:dyDescent="0.15">
      <c r="B151" s="14"/>
    </row>
    <row r="152" spans="2:2" x14ac:dyDescent="0.15">
      <c r="B152" s="14"/>
    </row>
    <row r="153" spans="2:2" x14ac:dyDescent="0.15">
      <c r="B153" s="14"/>
    </row>
    <row r="154" spans="2:2" x14ac:dyDescent="0.15">
      <c r="B154" s="14"/>
    </row>
    <row r="155" spans="2:2" x14ac:dyDescent="0.15">
      <c r="B155" s="14"/>
    </row>
    <row r="156" spans="2:2" x14ac:dyDescent="0.15">
      <c r="B156" s="14"/>
    </row>
    <row r="157" spans="2:2" x14ac:dyDescent="0.15">
      <c r="B157" s="14"/>
    </row>
    <row r="158" spans="2:2" x14ac:dyDescent="0.15">
      <c r="B158" s="14"/>
    </row>
    <row r="159" spans="2:2" x14ac:dyDescent="0.15">
      <c r="B159" s="14"/>
    </row>
    <row r="160" spans="2:2" x14ac:dyDescent="0.15">
      <c r="B160" s="14"/>
    </row>
    <row r="161" spans="2:2" x14ac:dyDescent="0.15">
      <c r="B161" s="14"/>
    </row>
    <row r="162" spans="2:2" x14ac:dyDescent="0.15">
      <c r="B162" s="14"/>
    </row>
    <row r="163" spans="2:2" x14ac:dyDescent="0.15">
      <c r="B163" s="14"/>
    </row>
    <row r="164" spans="2:2" x14ac:dyDescent="0.15">
      <c r="B164" s="14"/>
    </row>
    <row r="165" spans="2:2" x14ac:dyDescent="0.15">
      <c r="B165" s="14"/>
    </row>
    <row r="166" spans="2:2" x14ac:dyDescent="0.15">
      <c r="B166" s="14"/>
    </row>
    <row r="167" spans="2:2" x14ac:dyDescent="0.15">
      <c r="B167" s="14"/>
    </row>
    <row r="168" spans="2:2" x14ac:dyDescent="0.15">
      <c r="B168" s="14"/>
    </row>
    <row r="169" spans="2:2" x14ac:dyDescent="0.15">
      <c r="B169" s="14"/>
    </row>
    <row r="170" spans="2:2" x14ac:dyDescent="0.15">
      <c r="B170" s="14"/>
    </row>
    <row r="171" spans="2:2" x14ac:dyDescent="0.15">
      <c r="B171" s="14"/>
    </row>
    <row r="172" spans="2:2" x14ac:dyDescent="0.15">
      <c r="B172" s="14"/>
    </row>
    <row r="173" spans="2:2" x14ac:dyDescent="0.15">
      <c r="B173" s="14"/>
    </row>
    <row r="174" spans="2:2" x14ac:dyDescent="0.15">
      <c r="B174" s="14"/>
    </row>
    <row r="175" spans="2:2" x14ac:dyDescent="0.15">
      <c r="B175" s="14"/>
    </row>
    <row r="176" spans="2:2" x14ac:dyDescent="0.15">
      <c r="B176" s="14"/>
    </row>
    <row r="177" spans="2:2" x14ac:dyDescent="0.15">
      <c r="B177" s="14"/>
    </row>
    <row r="178" spans="2:2" x14ac:dyDescent="0.15">
      <c r="B178" s="14"/>
    </row>
    <row r="179" spans="2:2" x14ac:dyDescent="0.15">
      <c r="B179" s="14"/>
    </row>
    <row r="180" spans="2:2" x14ac:dyDescent="0.15">
      <c r="B180" s="14"/>
    </row>
    <row r="181" spans="2:2" x14ac:dyDescent="0.15">
      <c r="B181" s="14"/>
    </row>
    <row r="182" spans="2:2" x14ac:dyDescent="0.15">
      <c r="B182" s="14"/>
    </row>
    <row r="183" spans="2:2" x14ac:dyDescent="0.15">
      <c r="B183" s="14"/>
    </row>
    <row r="184" spans="2:2" x14ac:dyDescent="0.15">
      <c r="B184" s="14"/>
    </row>
    <row r="185" spans="2:2" x14ac:dyDescent="0.15">
      <c r="B185" s="14"/>
    </row>
    <row r="186" spans="2:2" x14ac:dyDescent="0.15">
      <c r="B186" s="14"/>
    </row>
    <row r="187" spans="2:2" x14ac:dyDescent="0.15">
      <c r="B187" s="14"/>
    </row>
    <row r="188" spans="2:2" x14ac:dyDescent="0.15">
      <c r="B188" s="14"/>
    </row>
    <row r="189" spans="2:2" x14ac:dyDescent="0.15">
      <c r="B189" s="14"/>
    </row>
    <row r="190" spans="2:2" x14ac:dyDescent="0.15">
      <c r="B190" s="14"/>
    </row>
    <row r="191" spans="2:2" x14ac:dyDescent="0.15">
      <c r="B191" s="14"/>
    </row>
    <row r="192" spans="2:2" x14ac:dyDescent="0.15">
      <c r="B192" s="14"/>
    </row>
    <row r="193" spans="2:2" x14ac:dyDescent="0.15">
      <c r="B193" s="14"/>
    </row>
    <row r="194" spans="2:2" x14ac:dyDescent="0.15">
      <c r="B194" s="14"/>
    </row>
    <row r="195" spans="2:2" x14ac:dyDescent="0.15">
      <c r="B195" s="14"/>
    </row>
    <row r="196" spans="2:2" x14ac:dyDescent="0.15">
      <c r="B196" s="14"/>
    </row>
    <row r="197" spans="2:2" x14ac:dyDescent="0.15">
      <c r="B197" s="14"/>
    </row>
    <row r="198" spans="2:2" x14ac:dyDescent="0.15">
      <c r="B198" s="14"/>
    </row>
    <row r="199" spans="2:2" x14ac:dyDescent="0.15">
      <c r="B199" s="14"/>
    </row>
    <row r="200" spans="2:2" x14ac:dyDescent="0.15">
      <c r="B200" s="14"/>
    </row>
    <row r="201" spans="2:2" x14ac:dyDescent="0.15">
      <c r="B201" s="14"/>
    </row>
    <row r="202" spans="2:2" x14ac:dyDescent="0.15">
      <c r="B202" s="14"/>
    </row>
    <row r="203" spans="2:2" x14ac:dyDescent="0.15">
      <c r="B203" s="14"/>
    </row>
    <row r="204" spans="2:2" x14ac:dyDescent="0.15">
      <c r="B204" s="14"/>
    </row>
    <row r="205" spans="2:2" x14ac:dyDescent="0.15">
      <c r="B205" s="14"/>
    </row>
    <row r="206" spans="2:2" x14ac:dyDescent="0.15">
      <c r="B206" s="14"/>
    </row>
    <row r="207" spans="2:2" x14ac:dyDescent="0.15">
      <c r="B207" s="14"/>
    </row>
    <row r="208" spans="2:2" x14ac:dyDescent="0.15">
      <c r="B208" s="14"/>
    </row>
    <row r="209" spans="2:2" x14ac:dyDescent="0.15">
      <c r="B209" s="14"/>
    </row>
    <row r="210" spans="2:2" x14ac:dyDescent="0.15">
      <c r="B210" s="14"/>
    </row>
    <row r="211" spans="2:2" x14ac:dyDescent="0.15">
      <c r="B211" s="14"/>
    </row>
    <row r="212" spans="2:2" x14ac:dyDescent="0.15">
      <c r="B212" s="14"/>
    </row>
    <row r="213" spans="2:2" x14ac:dyDescent="0.15">
      <c r="B213" s="14"/>
    </row>
    <row r="214" spans="2:2" x14ac:dyDescent="0.15">
      <c r="B214" s="14"/>
    </row>
    <row r="215" spans="2:2" x14ac:dyDescent="0.15">
      <c r="B215" s="14"/>
    </row>
    <row r="216" spans="2:2" x14ac:dyDescent="0.15">
      <c r="B216" s="14"/>
    </row>
    <row r="217" spans="2:2" x14ac:dyDescent="0.15">
      <c r="B217" s="14"/>
    </row>
    <row r="218" spans="2:2" x14ac:dyDescent="0.15">
      <c r="B218" s="14"/>
    </row>
    <row r="219" spans="2:2" x14ac:dyDescent="0.15">
      <c r="B219" s="14"/>
    </row>
    <row r="220" spans="2:2" x14ac:dyDescent="0.15">
      <c r="B220" s="14"/>
    </row>
    <row r="221" spans="2:2" x14ac:dyDescent="0.15">
      <c r="B221" s="14"/>
    </row>
    <row r="222" spans="2:2" x14ac:dyDescent="0.15">
      <c r="B222" s="14"/>
    </row>
    <row r="223" spans="2:2" x14ac:dyDescent="0.15">
      <c r="B223" s="14"/>
    </row>
    <row r="224" spans="2:2" x14ac:dyDescent="0.15">
      <c r="B224" s="14"/>
    </row>
    <row r="225" spans="2:2" x14ac:dyDescent="0.15">
      <c r="B225" s="14"/>
    </row>
    <row r="226" spans="2:2" x14ac:dyDescent="0.15">
      <c r="B226" s="14"/>
    </row>
    <row r="227" spans="2:2" x14ac:dyDescent="0.15">
      <c r="B227" s="14"/>
    </row>
    <row r="228" spans="2:2" x14ac:dyDescent="0.15">
      <c r="B228" s="14"/>
    </row>
    <row r="229" spans="2:2" x14ac:dyDescent="0.15">
      <c r="B229" s="14"/>
    </row>
    <row r="230" spans="2:2" x14ac:dyDescent="0.15">
      <c r="B230" s="14"/>
    </row>
    <row r="231" spans="2:2" x14ac:dyDescent="0.15">
      <c r="B231" s="14"/>
    </row>
    <row r="232" spans="2:2" x14ac:dyDescent="0.15">
      <c r="B232" s="14"/>
    </row>
    <row r="233" spans="2:2" x14ac:dyDescent="0.15">
      <c r="B233" s="14"/>
    </row>
    <row r="234" spans="2:2" x14ac:dyDescent="0.15">
      <c r="B234" s="14"/>
    </row>
    <row r="235" spans="2:2" x14ac:dyDescent="0.15">
      <c r="B235" s="14"/>
    </row>
    <row r="236" spans="2:2" x14ac:dyDescent="0.15">
      <c r="B236" s="14"/>
    </row>
    <row r="237" spans="2:2" x14ac:dyDescent="0.15">
      <c r="B237" s="14"/>
    </row>
    <row r="238" spans="2:2" x14ac:dyDescent="0.15">
      <c r="B238" s="14"/>
    </row>
    <row r="239" spans="2:2" x14ac:dyDescent="0.15">
      <c r="B239" s="14"/>
    </row>
    <row r="240" spans="2:2" x14ac:dyDescent="0.15">
      <c r="B240" s="14"/>
    </row>
    <row r="241" spans="2:2" x14ac:dyDescent="0.15">
      <c r="B241" s="14"/>
    </row>
    <row r="242" spans="2:2" x14ac:dyDescent="0.15">
      <c r="B242" s="14"/>
    </row>
    <row r="243" spans="2:2" x14ac:dyDescent="0.15">
      <c r="B243" s="14"/>
    </row>
    <row r="244" spans="2:2" x14ac:dyDescent="0.15">
      <c r="B244" s="14"/>
    </row>
    <row r="245" spans="2:2" x14ac:dyDescent="0.15">
      <c r="B245" s="14"/>
    </row>
    <row r="246" spans="2:2" x14ac:dyDescent="0.15">
      <c r="B246" s="14"/>
    </row>
    <row r="247" spans="2:2" x14ac:dyDescent="0.15">
      <c r="B247" s="14"/>
    </row>
    <row r="248" spans="2:2" x14ac:dyDescent="0.15">
      <c r="B248" s="14"/>
    </row>
    <row r="249" spans="2:2" x14ac:dyDescent="0.15">
      <c r="B249" s="14"/>
    </row>
    <row r="250" spans="2:2" x14ac:dyDescent="0.15">
      <c r="B250" s="14"/>
    </row>
    <row r="251" spans="2:2" x14ac:dyDescent="0.15">
      <c r="B251" s="14"/>
    </row>
    <row r="252" spans="2:2" x14ac:dyDescent="0.15">
      <c r="B252" s="14"/>
    </row>
    <row r="253" spans="2:2" x14ac:dyDescent="0.15">
      <c r="B253" s="14"/>
    </row>
    <row r="254" spans="2:2" x14ac:dyDescent="0.15">
      <c r="B254" s="14"/>
    </row>
    <row r="255" spans="2:2" x14ac:dyDescent="0.15">
      <c r="B255" s="14"/>
    </row>
    <row r="256" spans="2:2" x14ac:dyDescent="0.15">
      <c r="B256" s="14"/>
    </row>
    <row r="257" spans="2:2" x14ac:dyDescent="0.15">
      <c r="B257" s="14"/>
    </row>
    <row r="258" spans="2:2" x14ac:dyDescent="0.15">
      <c r="B258" s="14"/>
    </row>
    <row r="259" spans="2:2" x14ac:dyDescent="0.15">
      <c r="B259" s="14"/>
    </row>
    <row r="260" spans="2:2" x14ac:dyDescent="0.15">
      <c r="B260" s="14"/>
    </row>
    <row r="261" spans="2:2" x14ac:dyDescent="0.15">
      <c r="B261" s="14"/>
    </row>
    <row r="262" spans="2:2" x14ac:dyDescent="0.15">
      <c r="B262" s="14"/>
    </row>
    <row r="263" spans="2:2" x14ac:dyDescent="0.15">
      <c r="B263" s="14"/>
    </row>
    <row r="264" spans="2:2" x14ac:dyDescent="0.15">
      <c r="B264" s="14"/>
    </row>
    <row r="265" spans="2:2" x14ac:dyDescent="0.15">
      <c r="B265" s="14"/>
    </row>
    <row r="266" spans="2:2" x14ac:dyDescent="0.15">
      <c r="B266" s="14"/>
    </row>
    <row r="267" spans="2:2" x14ac:dyDescent="0.15">
      <c r="B267" s="14"/>
    </row>
    <row r="268" spans="2:2" x14ac:dyDescent="0.15">
      <c r="B268" s="14"/>
    </row>
    <row r="269" spans="2:2" x14ac:dyDescent="0.15">
      <c r="B269" s="14"/>
    </row>
    <row r="270" spans="2:2" x14ac:dyDescent="0.15">
      <c r="B270" s="14"/>
    </row>
    <row r="271" spans="2:2" x14ac:dyDescent="0.15">
      <c r="B271" s="14"/>
    </row>
    <row r="272" spans="2:2" x14ac:dyDescent="0.15">
      <c r="B272" s="14"/>
    </row>
    <row r="273" spans="2:2" x14ac:dyDescent="0.15">
      <c r="B273" s="14"/>
    </row>
    <row r="274" spans="2:2" x14ac:dyDescent="0.15">
      <c r="B274" s="14"/>
    </row>
    <row r="275" spans="2:2" x14ac:dyDescent="0.15">
      <c r="B275" s="14"/>
    </row>
    <row r="276" spans="2:2" x14ac:dyDescent="0.15">
      <c r="B276" s="14"/>
    </row>
    <row r="277" spans="2:2" x14ac:dyDescent="0.15">
      <c r="B277" s="14"/>
    </row>
    <row r="278" spans="2:2" x14ac:dyDescent="0.15">
      <c r="B278" s="14"/>
    </row>
    <row r="279" spans="2:2" x14ac:dyDescent="0.15">
      <c r="B279" s="14"/>
    </row>
    <row r="280" spans="2:2" x14ac:dyDescent="0.15">
      <c r="B280" s="14"/>
    </row>
    <row r="281" spans="2:2" x14ac:dyDescent="0.15">
      <c r="B281" s="14"/>
    </row>
    <row r="282" spans="2:2" x14ac:dyDescent="0.15">
      <c r="B282" s="14"/>
    </row>
    <row r="283" spans="2:2" x14ac:dyDescent="0.15">
      <c r="B283" s="14"/>
    </row>
    <row r="284" spans="2:2" x14ac:dyDescent="0.15">
      <c r="B284" s="14"/>
    </row>
    <row r="285" spans="2:2" x14ac:dyDescent="0.15">
      <c r="B285" s="14"/>
    </row>
    <row r="286" spans="2:2" x14ac:dyDescent="0.15">
      <c r="B286" s="14"/>
    </row>
    <row r="287" spans="2:2" x14ac:dyDescent="0.15">
      <c r="B287" s="14"/>
    </row>
    <row r="288" spans="2:2" x14ac:dyDescent="0.15">
      <c r="B288" s="14"/>
    </row>
    <row r="289" spans="2:2" x14ac:dyDescent="0.15">
      <c r="B289" s="14"/>
    </row>
    <row r="290" spans="2:2" x14ac:dyDescent="0.15">
      <c r="B290" s="14"/>
    </row>
    <row r="291" spans="2:2" x14ac:dyDescent="0.15">
      <c r="B291" s="14"/>
    </row>
    <row r="292" spans="2:2" x14ac:dyDescent="0.15">
      <c r="B292" s="14"/>
    </row>
    <row r="293" spans="2:2" x14ac:dyDescent="0.15">
      <c r="B293" s="14"/>
    </row>
    <row r="294" spans="2:2" x14ac:dyDescent="0.15">
      <c r="B294" s="14"/>
    </row>
    <row r="295" spans="2:2" x14ac:dyDescent="0.15">
      <c r="B295" s="14"/>
    </row>
    <row r="296" spans="2:2" x14ac:dyDescent="0.15">
      <c r="B296" s="14"/>
    </row>
    <row r="297" spans="2:2" x14ac:dyDescent="0.15">
      <c r="B297" s="14"/>
    </row>
    <row r="298" spans="2:2" x14ac:dyDescent="0.15">
      <c r="B298" s="14"/>
    </row>
    <row r="299" spans="2:2" x14ac:dyDescent="0.15">
      <c r="B299" s="14"/>
    </row>
    <row r="300" spans="2:2" x14ac:dyDescent="0.15">
      <c r="B300" s="14"/>
    </row>
    <row r="301" spans="2:2" x14ac:dyDescent="0.15">
      <c r="B301" s="14"/>
    </row>
    <row r="302" spans="2:2" x14ac:dyDescent="0.15">
      <c r="B302" s="14"/>
    </row>
    <row r="303" spans="2:2" x14ac:dyDescent="0.15">
      <c r="B303" s="14"/>
    </row>
    <row r="304" spans="2:2" x14ac:dyDescent="0.15">
      <c r="B304" s="14"/>
    </row>
    <row r="305" spans="2:2" x14ac:dyDescent="0.15">
      <c r="B305" s="14"/>
    </row>
    <row r="306" spans="2:2" x14ac:dyDescent="0.15">
      <c r="B306" s="14"/>
    </row>
    <row r="307" spans="2:2" x14ac:dyDescent="0.15">
      <c r="B307" s="14"/>
    </row>
    <row r="308" spans="2:2" x14ac:dyDescent="0.15">
      <c r="B308" s="14"/>
    </row>
    <row r="309" spans="2:2" x14ac:dyDescent="0.15">
      <c r="B309" s="14"/>
    </row>
    <row r="310" spans="2:2" x14ac:dyDescent="0.15">
      <c r="B310" s="14"/>
    </row>
    <row r="311" spans="2:2" x14ac:dyDescent="0.15">
      <c r="B311" s="14"/>
    </row>
    <row r="312" spans="2:2" x14ac:dyDescent="0.15">
      <c r="B312" s="14"/>
    </row>
    <row r="313" spans="2:2" x14ac:dyDescent="0.15">
      <c r="B313" s="14"/>
    </row>
    <row r="314" spans="2:2" x14ac:dyDescent="0.15">
      <c r="B314" s="14"/>
    </row>
    <row r="315" spans="2:2" x14ac:dyDescent="0.15">
      <c r="B315" s="14"/>
    </row>
    <row r="316" spans="2:2" x14ac:dyDescent="0.15">
      <c r="B316" s="14"/>
    </row>
    <row r="317" spans="2:2" x14ac:dyDescent="0.15">
      <c r="B317" s="14"/>
    </row>
    <row r="318" spans="2:2" x14ac:dyDescent="0.15">
      <c r="B318" s="14"/>
    </row>
    <row r="319" spans="2:2" x14ac:dyDescent="0.15">
      <c r="B319" s="14"/>
    </row>
    <row r="320" spans="2:2" x14ac:dyDescent="0.15">
      <c r="B320" s="14"/>
    </row>
    <row r="321" spans="2:2" x14ac:dyDescent="0.15">
      <c r="B321" s="14"/>
    </row>
    <row r="322" spans="2:2" x14ac:dyDescent="0.15">
      <c r="B322" s="14"/>
    </row>
    <row r="323" spans="2:2" x14ac:dyDescent="0.15">
      <c r="B323" s="14"/>
    </row>
    <row r="324" spans="2:2" x14ac:dyDescent="0.15">
      <c r="B324" s="14"/>
    </row>
    <row r="325" spans="2:2" x14ac:dyDescent="0.15">
      <c r="B325" s="14"/>
    </row>
    <row r="326" spans="2:2" x14ac:dyDescent="0.15">
      <c r="B326" s="14"/>
    </row>
    <row r="327" spans="2:2" x14ac:dyDescent="0.15">
      <c r="B327" s="14"/>
    </row>
    <row r="328" spans="2:2" x14ac:dyDescent="0.15">
      <c r="B328" s="14"/>
    </row>
    <row r="329" spans="2:2" x14ac:dyDescent="0.15">
      <c r="B329" s="14"/>
    </row>
    <row r="330" spans="2:2" x14ac:dyDescent="0.15">
      <c r="B330" s="14"/>
    </row>
    <row r="331" spans="2:2" x14ac:dyDescent="0.15">
      <c r="B331" s="14"/>
    </row>
    <row r="332" spans="2:2" x14ac:dyDescent="0.15">
      <c r="B332" s="14"/>
    </row>
    <row r="333" spans="2:2" x14ac:dyDescent="0.15">
      <c r="B333" s="14"/>
    </row>
    <row r="334" spans="2:2" x14ac:dyDescent="0.15">
      <c r="B334" s="14"/>
    </row>
    <row r="335" spans="2:2" x14ac:dyDescent="0.15">
      <c r="B335" s="14"/>
    </row>
    <row r="336" spans="2:2" x14ac:dyDescent="0.15">
      <c r="B336" s="14"/>
    </row>
    <row r="337" spans="2:2" x14ac:dyDescent="0.15">
      <c r="B337" s="14"/>
    </row>
    <row r="338" spans="2:2" x14ac:dyDescent="0.15">
      <c r="B338" s="14"/>
    </row>
    <row r="339" spans="2:2" x14ac:dyDescent="0.15">
      <c r="B339" s="14"/>
    </row>
    <row r="340" spans="2:2" x14ac:dyDescent="0.15">
      <c r="B340" s="14"/>
    </row>
    <row r="341" spans="2:2" x14ac:dyDescent="0.15">
      <c r="B341" s="14"/>
    </row>
    <row r="342" spans="2:2" x14ac:dyDescent="0.15">
      <c r="B342" s="14"/>
    </row>
    <row r="343" spans="2:2" x14ac:dyDescent="0.15">
      <c r="B343" s="14"/>
    </row>
    <row r="344" spans="2:2" x14ac:dyDescent="0.15">
      <c r="B344" s="14"/>
    </row>
    <row r="345" spans="2:2" x14ac:dyDescent="0.15">
      <c r="B345" s="14"/>
    </row>
    <row r="346" spans="2:2" x14ac:dyDescent="0.15">
      <c r="B346" s="14"/>
    </row>
    <row r="347" spans="2:2" x14ac:dyDescent="0.15">
      <c r="B347" s="14"/>
    </row>
    <row r="348" spans="2:2" x14ac:dyDescent="0.15">
      <c r="B348" s="14"/>
    </row>
    <row r="349" spans="2:2" x14ac:dyDescent="0.15">
      <c r="B349" s="14"/>
    </row>
    <row r="350" spans="2:2" x14ac:dyDescent="0.15">
      <c r="B350" s="14"/>
    </row>
    <row r="351" spans="2:2" x14ac:dyDescent="0.15">
      <c r="B351" s="14"/>
    </row>
    <row r="352" spans="2:2" x14ac:dyDescent="0.15">
      <c r="B352" s="14"/>
    </row>
    <row r="353" spans="2:2" x14ac:dyDescent="0.15">
      <c r="B353" s="14"/>
    </row>
    <row r="354" spans="2:2" x14ac:dyDescent="0.15">
      <c r="B354" s="14"/>
    </row>
    <row r="355" spans="2:2" x14ac:dyDescent="0.15">
      <c r="B355" s="14"/>
    </row>
    <row r="356" spans="2:2" x14ac:dyDescent="0.15">
      <c r="B356" s="14"/>
    </row>
    <row r="357" spans="2:2" x14ac:dyDescent="0.15">
      <c r="B357" s="14"/>
    </row>
    <row r="358" spans="2:2" x14ac:dyDescent="0.15">
      <c r="B358" s="14"/>
    </row>
    <row r="359" spans="2:2" x14ac:dyDescent="0.15">
      <c r="B359" s="14"/>
    </row>
    <row r="360" spans="2:2" x14ac:dyDescent="0.15">
      <c r="B360" s="14"/>
    </row>
    <row r="361" spans="2:2" x14ac:dyDescent="0.15">
      <c r="B361" s="14"/>
    </row>
    <row r="362" spans="2:2" x14ac:dyDescent="0.15">
      <c r="B362" s="14"/>
    </row>
    <row r="363" spans="2:2" x14ac:dyDescent="0.15">
      <c r="B363" s="14"/>
    </row>
    <row r="364" spans="2:2" x14ac:dyDescent="0.15">
      <c r="B364" s="14"/>
    </row>
    <row r="365" spans="2:2" x14ac:dyDescent="0.15">
      <c r="B365" s="14"/>
    </row>
    <row r="366" spans="2:2" x14ac:dyDescent="0.15">
      <c r="B366" s="14"/>
    </row>
    <row r="367" spans="2:2" x14ac:dyDescent="0.15">
      <c r="B367" s="14"/>
    </row>
    <row r="368" spans="2:2" x14ac:dyDescent="0.15">
      <c r="B368" s="14"/>
    </row>
    <row r="369" spans="2:2" x14ac:dyDescent="0.15">
      <c r="B369" s="14"/>
    </row>
    <row r="370" spans="2:2" x14ac:dyDescent="0.15">
      <c r="B370" s="14"/>
    </row>
    <row r="371" spans="2:2" x14ac:dyDescent="0.15">
      <c r="B371" s="14"/>
    </row>
    <row r="372" spans="2:2" x14ac:dyDescent="0.15">
      <c r="B372" s="14"/>
    </row>
    <row r="373" spans="2:2" x14ac:dyDescent="0.15">
      <c r="B373" s="14"/>
    </row>
    <row r="374" spans="2:2" x14ac:dyDescent="0.15">
      <c r="B374" s="14"/>
    </row>
    <row r="375" spans="2:2" x14ac:dyDescent="0.15">
      <c r="B375" s="14"/>
    </row>
    <row r="376" spans="2:2" x14ac:dyDescent="0.15">
      <c r="B376" s="14"/>
    </row>
    <row r="377" spans="2:2" x14ac:dyDescent="0.15">
      <c r="B377" s="14"/>
    </row>
    <row r="378" spans="2:2" x14ac:dyDescent="0.15">
      <c r="B378" s="14"/>
    </row>
    <row r="379" spans="2:2" x14ac:dyDescent="0.15">
      <c r="B379" s="14"/>
    </row>
    <row r="380" spans="2:2" x14ac:dyDescent="0.15">
      <c r="B380" s="14"/>
    </row>
    <row r="381" spans="2:2" x14ac:dyDescent="0.15">
      <c r="B381" s="14"/>
    </row>
    <row r="382" spans="2:2" x14ac:dyDescent="0.15">
      <c r="B382" s="14"/>
    </row>
    <row r="383" spans="2:2" x14ac:dyDescent="0.15">
      <c r="B383" s="14"/>
    </row>
    <row r="384" spans="2:2" x14ac:dyDescent="0.15">
      <c r="B384" s="14"/>
    </row>
    <row r="385" spans="2:2" x14ac:dyDescent="0.15">
      <c r="B385" s="14"/>
    </row>
    <row r="386" spans="2:2" x14ac:dyDescent="0.15">
      <c r="B386" s="14"/>
    </row>
    <row r="387" spans="2:2" x14ac:dyDescent="0.15">
      <c r="B387" s="14"/>
    </row>
    <row r="388" spans="2:2" x14ac:dyDescent="0.15">
      <c r="B388" s="14"/>
    </row>
    <row r="389" spans="2:2" x14ac:dyDescent="0.15">
      <c r="B389" s="14"/>
    </row>
    <row r="390" spans="2:2" x14ac:dyDescent="0.15">
      <c r="B390" s="14"/>
    </row>
    <row r="391" spans="2:2" x14ac:dyDescent="0.15">
      <c r="B391" s="14"/>
    </row>
    <row r="392" spans="2:2" x14ac:dyDescent="0.15">
      <c r="B392" s="14"/>
    </row>
    <row r="393" spans="2:2" x14ac:dyDescent="0.15">
      <c r="B393" s="14"/>
    </row>
    <row r="394" spans="2:2" x14ac:dyDescent="0.15">
      <c r="B394" s="14"/>
    </row>
    <row r="395" spans="2:2" x14ac:dyDescent="0.15">
      <c r="B395" s="14"/>
    </row>
    <row r="396" spans="2:2" x14ac:dyDescent="0.15">
      <c r="B396" s="14"/>
    </row>
    <row r="397" spans="2:2" x14ac:dyDescent="0.15">
      <c r="B397" s="14"/>
    </row>
    <row r="398" spans="2:2" x14ac:dyDescent="0.15">
      <c r="B398" s="14"/>
    </row>
    <row r="399" spans="2:2" x14ac:dyDescent="0.15">
      <c r="B399" s="14"/>
    </row>
    <row r="400" spans="2:2" x14ac:dyDescent="0.15">
      <c r="B400" s="14"/>
    </row>
    <row r="401" spans="2:2" x14ac:dyDescent="0.15">
      <c r="B401" s="14"/>
    </row>
    <row r="402" spans="2:2" x14ac:dyDescent="0.15">
      <c r="B402" s="14"/>
    </row>
    <row r="403" spans="2:2" x14ac:dyDescent="0.15">
      <c r="B403" s="14"/>
    </row>
    <row r="404" spans="2:2" x14ac:dyDescent="0.15">
      <c r="B404" s="14"/>
    </row>
    <row r="405" spans="2:2" x14ac:dyDescent="0.15">
      <c r="B405" s="14"/>
    </row>
    <row r="406" spans="2:2" x14ac:dyDescent="0.15">
      <c r="B406" s="14"/>
    </row>
    <row r="407" spans="2:2" x14ac:dyDescent="0.15">
      <c r="B407" s="14"/>
    </row>
    <row r="408" spans="2:2" x14ac:dyDescent="0.15">
      <c r="B408" s="14"/>
    </row>
    <row r="409" spans="2:2" x14ac:dyDescent="0.15">
      <c r="B409" s="14"/>
    </row>
    <row r="410" spans="2:2" x14ac:dyDescent="0.15">
      <c r="B410" s="14"/>
    </row>
    <row r="411" spans="2:2" x14ac:dyDescent="0.15">
      <c r="B411" s="14"/>
    </row>
    <row r="412" spans="2:2" x14ac:dyDescent="0.15">
      <c r="B412" s="14"/>
    </row>
    <row r="413" spans="2:2" x14ac:dyDescent="0.15">
      <c r="B413" s="14"/>
    </row>
    <row r="414" spans="2:2" x14ac:dyDescent="0.15">
      <c r="B414" s="14"/>
    </row>
    <row r="415" spans="2:2" x14ac:dyDescent="0.15">
      <c r="B415" s="14"/>
    </row>
    <row r="416" spans="2:2" x14ac:dyDescent="0.15">
      <c r="B416" s="14"/>
    </row>
    <row r="417" spans="2:2" x14ac:dyDescent="0.15">
      <c r="B417" s="14"/>
    </row>
    <row r="418" spans="2:2" x14ac:dyDescent="0.15">
      <c r="B418" s="14"/>
    </row>
    <row r="419" spans="2:2" x14ac:dyDescent="0.15">
      <c r="B419" s="14"/>
    </row>
    <row r="420" spans="2:2" x14ac:dyDescent="0.15">
      <c r="B420" s="14"/>
    </row>
    <row r="421" spans="2:2" x14ac:dyDescent="0.15">
      <c r="B421" s="14"/>
    </row>
    <row r="422" spans="2:2" x14ac:dyDescent="0.15">
      <c r="B422" s="14"/>
    </row>
    <row r="423" spans="2:2" x14ac:dyDescent="0.15">
      <c r="B423" s="14"/>
    </row>
    <row r="424" spans="2:2" x14ac:dyDescent="0.15">
      <c r="B424" s="14"/>
    </row>
    <row r="425" spans="2:2" x14ac:dyDescent="0.15">
      <c r="B425" s="14"/>
    </row>
    <row r="426" spans="2:2" x14ac:dyDescent="0.15">
      <c r="B426" s="14"/>
    </row>
    <row r="427" spans="2:2" x14ac:dyDescent="0.15">
      <c r="B427" s="14"/>
    </row>
    <row r="428" spans="2:2" x14ac:dyDescent="0.15">
      <c r="B428" s="14"/>
    </row>
    <row r="429" spans="2:2" x14ac:dyDescent="0.15">
      <c r="B429" s="14"/>
    </row>
    <row r="430" spans="2:2" x14ac:dyDescent="0.15">
      <c r="B430" s="14"/>
    </row>
    <row r="431" spans="2:2" x14ac:dyDescent="0.15">
      <c r="B431" s="14"/>
    </row>
    <row r="432" spans="2:2" x14ac:dyDescent="0.15">
      <c r="B432" s="14"/>
    </row>
    <row r="433" spans="2:2" x14ac:dyDescent="0.15">
      <c r="B433" s="14"/>
    </row>
    <row r="434" spans="2:2" x14ac:dyDescent="0.15">
      <c r="B434" s="14"/>
    </row>
    <row r="435" spans="2:2" x14ac:dyDescent="0.15">
      <c r="B435" s="14"/>
    </row>
    <row r="436" spans="2:2" x14ac:dyDescent="0.15">
      <c r="B436" s="14"/>
    </row>
    <row r="437" spans="2:2" x14ac:dyDescent="0.15">
      <c r="B437" s="14"/>
    </row>
    <row r="438" spans="2:2" x14ac:dyDescent="0.15">
      <c r="B438" s="14"/>
    </row>
    <row r="439" spans="2:2" x14ac:dyDescent="0.15">
      <c r="B439" s="14"/>
    </row>
    <row r="440" spans="2:2" x14ac:dyDescent="0.15">
      <c r="B440" s="14"/>
    </row>
    <row r="441" spans="2:2" x14ac:dyDescent="0.15">
      <c r="B441" s="14"/>
    </row>
    <row r="442" spans="2:2" x14ac:dyDescent="0.15">
      <c r="B442" s="14"/>
    </row>
    <row r="443" spans="2:2" x14ac:dyDescent="0.15">
      <c r="B443" s="14"/>
    </row>
    <row r="444" spans="2:2" x14ac:dyDescent="0.15">
      <c r="B444" s="14"/>
    </row>
    <row r="445" spans="2:2" x14ac:dyDescent="0.15">
      <c r="B445" s="14"/>
    </row>
    <row r="446" spans="2:2" x14ac:dyDescent="0.15">
      <c r="B446" s="14"/>
    </row>
    <row r="447" spans="2:2" x14ac:dyDescent="0.15">
      <c r="B447" s="14"/>
    </row>
    <row r="448" spans="2:2" x14ac:dyDescent="0.15">
      <c r="B448" s="14"/>
    </row>
    <row r="449" spans="2:2" x14ac:dyDescent="0.15">
      <c r="B449" s="14"/>
    </row>
    <row r="450" spans="2:2" x14ac:dyDescent="0.15">
      <c r="B450" s="14"/>
    </row>
    <row r="451" spans="2:2" x14ac:dyDescent="0.15">
      <c r="B451" s="14"/>
    </row>
    <row r="452" spans="2:2" x14ac:dyDescent="0.15">
      <c r="B452" s="14"/>
    </row>
    <row r="453" spans="2:2" x14ac:dyDescent="0.15">
      <c r="B453" s="14"/>
    </row>
    <row r="454" spans="2:2" x14ac:dyDescent="0.15">
      <c r="B454" s="14"/>
    </row>
    <row r="455" spans="2:2" x14ac:dyDescent="0.15">
      <c r="B455" s="14"/>
    </row>
    <row r="456" spans="2:2" x14ac:dyDescent="0.15">
      <c r="B456" s="14"/>
    </row>
    <row r="457" spans="2:2" x14ac:dyDescent="0.15">
      <c r="B457" s="14"/>
    </row>
    <row r="458" spans="2:2" x14ac:dyDescent="0.15">
      <c r="B458" s="14"/>
    </row>
    <row r="459" spans="2:2" x14ac:dyDescent="0.15">
      <c r="B459" s="14"/>
    </row>
    <row r="460" spans="2:2" x14ac:dyDescent="0.15">
      <c r="B460" s="14"/>
    </row>
    <row r="461" spans="2:2" x14ac:dyDescent="0.15">
      <c r="B461" s="14"/>
    </row>
    <row r="462" spans="2:2" x14ac:dyDescent="0.15">
      <c r="B462" s="14"/>
    </row>
    <row r="463" spans="2:2" x14ac:dyDescent="0.15">
      <c r="B463" s="14"/>
    </row>
    <row r="464" spans="2:2" x14ac:dyDescent="0.15">
      <c r="B464" s="14"/>
    </row>
    <row r="465" spans="2:2" x14ac:dyDescent="0.15">
      <c r="B465" s="14"/>
    </row>
    <row r="466" spans="2:2" x14ac:dyDescent="0.15">
      <c r="B466" s="14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7" t="s">
        <v>211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6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7" t="s">
        <v>212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30" t="s">
        <v>505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6" t="s">
        <v>213</v>
      </c>
      <c r="B10" s="14"/>
      <c r="C10" s="14"/>
      <c r="D10" s="14"/>
      <c r="E10" s="14"/>
      <c r="F10" s="14"/>
      <c r="G10" s="6"/>
      <c r="H10" s="30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7" t="s">
        <v>214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30" t="s">
        <v>505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7" t="s">
        <v>215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7" t="s">
        <v>216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30" t="s">
        <v>505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7" t="s">
        <v>217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7" t="s">
        <v>218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30" t="s">
        <v>505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28" t="s">
        <v>219</v>
      </c>
      <c r="B16" s="52"/>
      <c r="C16" s="52"/>
      <c r="D16" s="52"/>
      <c r="E16" s="52"/>
      <c r="F16" s="52"/>
      <c r="G16" s="63"/>
      <c r="H16" s="6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</row>
    <row r="17" spans="1:48" x14ac:dyDescent="0.15">
      <c r="A17" s="17" t="s">
        <v>220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30" t="s">
        <v>505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9" t="s">
        <v>38</v>
      </c>
      <c r="H2" s="19" t="s">
        <v>28</v>
      </c>
      <c r="I2" s="19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9" t="s">
        <v>38</v>
      </c>
      <c r="W2" s="19" t="s">
        <v>28</v>
      </c>
      <c r="X2" s="19" t="s">
        <v>94</v>
      </c>
      <c r="Y2" s="57" t="s">
        <v>29</v>
      </c>
      <c r="Z2" s="57"/>
      <c r="AA2" s="57"/>
      <c r="AB2" s="57"/>
      <c r="AC2" s="57"/>
      <c r="AD2" s="57"/>
      <c r="AE2" s="57"/>
      <c r="AF2" s="19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7" t="s">
        <v>331</v>
      </c>
      <c r="B3" s="20">
        <v>-2</v>
      </c>
      <c r="C3" s="20">
        <v>1.1000000000000001</v>
      </c>
      <c r="D3" s="20">
        <v>3</v>
      </c>
      <c r="E3" s="21">
        <v>4</v>
      </c>
      <c r="F3" s="21">
        <v>4.0999999999999996</v>
      </c>
      <c r="G3" s="22"/>
      <c r="H3" s="22" t="s">
        <v>350</v>
      </c>
      <c r="I3" s="22" t="b">
        <v>1</v>
      </c>
      <c r="J3" s="22" t="e">
        <f>#VALUE!</f>
        <v>#VALUE!</v>
      </c>
      <c r="K3" s="22" t="e">
        <v>#N/A</v>
      </c>
      <c r="L3" s="23" t="e">
        <v>#DIV/0!</v>
      </c>
      <c r="M3" s="23" t="e">
        <v>#NAME?</v>
      </c>
      <c r="N3" s="23" t="e">
        <v>#NULL!</v>
      </c>
      <c r="O3" s="23" t="e">
        <v>#NUM!</v>
      </c>
      <c r="P3" s="23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60" t="s">
        <v>334</v>
      </c>
      <c r="B6" s="20">
        <v>-2</v>
      </c>
      <c r="C6" s="20">
        <v>1.1000000000000001</v>
      </c>
      <c r="D6" s="20">
        <v>3</v>
      </c>
      <c r="E6" s="21">
        <v>4</v>
      </c>
      <c r="F6" s="21">
        <v>4.0999999999999996</v>
      </c>
      <c r="G6" s="22"/>
      <c r="H6" s="22" t="s">
        <v>350</v>
      </c>
      <c r="I6" s="22" t="b">
        <v>1</v>
      </c>
      <c r="J6" s="22" t="e">
        <f>#VALUE!</f>
        <v>#VALUE!</v>
      </c>
      <c r="K6" s="22" t="e">
        <v>#N/A</v>
      </c>
      <c r="L6" s="23" t="e">
        <v>#DIV/0!</v>
      </c>
      <c r="M6" s="23" t="e">
        <v>#NAME?</v>
      </c>
      <c r="N6" s="23" t="e">
        <v>#NULL!</v>
      </c>
      <c r="O6" s="23" t="e">
        <v>#NUM!</v>
      </c>
      <c r="P6" s="23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60"/>
      <c r="B7" s="20"/>
      <c r="C7" s="20"/>
      <c r="D7" s="20"/>
      <c r="E7" s="21"/>
      <c r="F7" s="21"/>
      <c r="G7" s="22"/>
      <c r="H7" s="22"/>
      <c r="I7" s="22"/>
      <c r="J7" s="22"/>
      <c r="K7" s="22"/>
      <c r="L7" s="23"/>
      <c r="M7" s="23"/>
      <c r="N7" s="23"/>
      <c r="O7" s="23"/>
      <c r="P7" s="23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60"/>
      <c r="B8" s="20"/>
      <c r="C8" s="20"/>
      <c r="D8" s="20"/>
      <c r="E8" s="21"/>
      <c r="F8" s="21"/>
      <c r="G8" s="22"/>
      <c r="H8" s="22"/>
      <c r="I8" s="22"/>
      <c r="J8" s="22"/>
      <c r="K8" s="22"/>
      <c r="L8" s="23"/>
      <c r="M8" s="23"/>
      <c r="N8" s="23"/>
      <c r="O8" s="23"/>
      <c r="P8" s="23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60" t="s">
        <v>338</v>
      </c>
      <c r="B12" s="20">
        <v>-1.1000000000000001</v>
      </c>
      <c r="C12" s="20">
        <v>2.1</v>
      </c>
      <c r="D12" s="20">
        <v>3</v>
      </c>
      <c r="E12" s="21">
        <v>4</v>
      </c>
      <c r="F12" s="21">
        <v>4.0999999999999996</v>
      </c>
      <c r="G12" s="22"/>
      <c r="H12" s="22" t="s">
        <v>349</v>
      </c>
      <c r="I12" s="22" t="b">
        <v>1</v>
      </c>
      <c r="J12" s="22" t="e">
        <f>#VALUE!</f>
        <v>#VALUE!</v>
      </c>
      <c r="K12" s="22" t="e">
        <v>#N/A</v>
      </c>
      <c r="L12" s="23" t="e">
        <v>#DIV/0!</v>
      </c>
      <c r="M12" s="23" t="e">
        <v>#NAME?</v>
      </c>
      <c r="N12" s="23" t="e">
        <v>#NULL!</v>
      </c>
      <c r="O12" s="23" t="e">
        <v>#NUM!</v>
      </c>
      <c r="P12" s="23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60"/>
      <c r="B13" s="20">
        <v>-1.1000000000000001</v>
      </c>
      <c r="C13" s="20">
        <v>2.1</v>
      </c>
      <c r="D13" s="20">
        <v>3</v>
      </c>
      <c r="E13" s="21">
        <v>4</v>
      </c>
      <c r="F13" s="21">
        <v>4.0999999999999996</v>
      </c>
      <c r="G13" s="22"/>
      <c r="H13" s="22" t="s">
        <v>349</v>
      </c>
      <c r="I13" s="22" t="b">
        <v>1</v>
      </c>
      <c r="J13" s="22" t="e">
        <f>#VALUE!</f>
        <v>#VALUE!</v>
      </c>
      <c r="K13" s="22" t="e">
        <v>#N/A</v>
      </c>
      <c r="L13" s="23" t="e">
        <v>#DIV/0!</v>
      </c>
      <c r="M13" s="23" t="e">
        <v>#NAME?</v>
      </c>
      <c r="N13" s="23" t="e">
        <v>#NULL!</v>
      </c>
      <c r="O13" s="23" t="e">
        <v>#NUM!</v>
      </c>
      <c r="P13" s="23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60"/>
      <c r="B14" s="20">
        <v>-1.1000000000000001</v>
      </c>
      <c r="C14" s="20">
        <v>2.1</v>
      </c>
      <c r="D14" s="20">
        <v>3</v>
      </c>
      <c r="E14" s="21">
        <v>4</v>
      </c>
      <c r="F14" s="21">
        <v>4.0999999999999996</v>
      </c>
      <c r="G14" s="22"/>
      <c r="H14" s="22" t="s">
        <v>349</v>
      </c>
      <c r="I14" s="22" t="b">
        <v>1</v>
      </c>
      <c r="J14" s="22" t="e">
        <f>#VALUE!</f>
        <v>#VALUE!</v>
      </c>
      <c r="K14" s="22" t="e">
        <v>#N/A</v>
      </c>
      <c r="L14" s="23" t="e">
        <v>#DIV/0!</v>
      </c>
      <c r="M14" s="23" t="e">
        <v>#NAME?</v>
      </c>
      <c r="N14" s="23" t="e">
        <v>#NULL!</v>
      </c>
      <c r="O14" s="23" t="e">
        <v>#NUM!</v>
      </c>
      <c r="P14" s="23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60" t="s">
        <v>340</v>
      </c>
      <c r="B16" s="20">
        <v>-1.1000000000000001</v>
      </c>
      <c r="C16" s="20">
        <v>2.1</v>
      </c>
      <c r="D16" s="20">
        <v>3</v>
      </c>
      <c r="E16" s="21">
        <v>4</v>
      </c>
      <c r="F16" s="21">
        <v>4.0999999999999996</v>
      </c>
      <c r="G16" s="22"/>
      <c r="H16" s="22" t="s">
        <v>349</v>
      </c>
      <c r="I16" s="22" t="b">
        <v>1</v>
      </c>
      <c r="J16" s="22" t="e">
        <f>#VALUE!</f>
        <v>#VALUE!</v>
      </c>
      <c r="K16" s="22" t="e">
        <v>#N/A</v>
      </c>
      <c r="L16" s="23" t="e">
        <v>#DIV/0!</v>
      </c>
      <c r="M16" s="23" t="e">
        <v>#NAME?</v>
      </c>
      <c r="N16" s="23" t="e">
        <v>#NULL!</v>
      </c>
      <c r="O16" s="23" t="e">
        <v>#NUM!</v>
      </c>
      <c r="P16" s="23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60"/>
      <c r="B17" s="20">
        <v>-2</v>
      </c>
      <c r="C17" s="20">
        <v>1.1000000000000001</v>
      </c>
      <c r="D17" s="20">
        <v>2</v>
      </c>
      <c r="E17" s="21">
        <v>3</v>
      </c>
      <c r="F17" s="21">
        <v>3.1</v>
      </c>
      <c r="G17" s="22"/>
      <c r="H17" s="22" t="s">
        <v>425</v>
      </c>
      <c r="I17" s="22" t="b">
        <v>0</v>
      </c>
      <c r="J17" s="22" t="e">
        <f>#VALUE!</f>
        <v>#VALUE!</v>
      </c>
      <c r="K17" s="22" t="e">
        <v>#N/A</v>
      </c>
      <c r="L17" s="23" t="e">
        <v>#DIV/0!</v>
      </c>
      <c r="M17" s="23" t="e">
        <v>#NAME?</v>
      </c>
      <c r="N17" s="23" t="e">
        <v>#NULL!</v>
      </c>
      <c r="O17" s="23" t="e">
        <v>#NUM!</v>
      </c>
      <c r="P17" s="23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60"/>
      <c r="B18" s="20">
        <v>-2.9</v>
      </c>
      <c r="C18" s="20">
        <v>0.1</v>
      </c>
      <c r="D18" s="20">
        <v>1</v>
      </c>
      <c r="E18" s="21">
        <v>4</v>
      </c>
      <c r="F18" s="21">
        <v>2.1</v>
      </c>
      <c r="G18" s="22"/>
      <c r="H18" s="22" t="s">
        <v>427</v>
      </c>
      <c r="I18" s="22" t="b">
        <v>1</v>
      </c>
      <c r="J18" s="22" t="e">
        <f>#VALUE!</f>
        <v>#VALUE!</v>
      </c>
      <c r="K18" s="22" t="e">
        <v>#N/A</v>
      </c>
      <c r="L18" s="23" t="e">
        <v>#DIV/0!</v>
      </c>
      <c r="M18" s="23" t="e">
        <v>#NAME?</v>
      </c>
      <c r="N18" s="23" t="e">
        <v>#NULL!</v>
      </c>
      <c r="O18" s="23" t="e">
        <v>#NUM!</v>
      </c>
      <c r="P18" s="23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60" t="s">
        <v>342</v>
      </c>
      <c r="B20" s="20">
        <v>-1.1000000000000001</v>
      </c>
      <c r="C20" s="20">
        <v>2.1</v>
      </c>
      <c r="D20" s="20">
        <v>3</v>
      </c>
      <c r="E20" s="21">
        <v>4</v>
      </c>
      <c r="F20" s="21">
        <v>4.0999999999999996</v>
      </c>
      <c r="G20" s="22"/>
      <c r="H20" s="22" t="s">
        <v>349</v>
      </c>
      <c r="I20" s="22" t="b">
        <v>1</v>
      </c>
      <c r="J20" s="22" t="e">
        <f>#VALUE!</f>
        <v>#VALUE!</v>
      </c>
      <c r="K20" s="22" t="e">
        <v>#N/A</v>
      </c>
      <c r="L20" s="23" t="e">
        <v>#DIV/0!</v>
      </c>
      <c r="M20" s="23" t="e">
        <v>#NAME?</v>
      </c>
      <c r="N20" s="23" t="e">
        <v>#NULL!</v>
      </c>
      <c r="O20" s="23" t="e">
        <v>#NUM!</v>
      </c>
      <c r="P20" s="23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60"/>
      <c r="B21" s="20"/>
      <c r="C21" s="20"/>
      <c r="D21" s="20"/>
      <c r="E21" s="21"/>
      <c r="F21" s="21"/>
      <c r="G21" s="22"/>
      <c r="H21" s="22"/>
      <c r="I21" s="22"/>
      <c r="J21" s="22"/>
      <c r="K21" s="22"/>
      <c r="L21" s="23"/>
      <c r="M21" s="23"/>
      <c r="N21" s="23"/>
      <c r="O21" s="23"/>
      <c r="P21" s="23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60"/>
      <c r="B22" s="20"/>
      <c r="C22" s="20"/>
      <c r="D22" s="20"/>
      <c r="E22" s="21"/>
      <c r="F22" s="21"/>
      <c r="G22" s="22"/>
      <c r="H22" s="22"/>
      <c r="I22" s="22"/>
      <c r="J22" s="22"/>
      <c r="K22" s="22"/>
      <c r="L22" s="23"/>
      <c r="M22" s="23"/>
      <c r="N22" s="23"/>
      <c r="O22" s="23"/>
      <c r="P22" s="23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60"/>
      <c r="B23" s="20"/>
      <c r="C23" s="20"/>
      <c r="D23" s="20"/>
      <c r="E23" s="21"/>
      <c r="F23" s="21"/>
      <c r="G23" s="22"/>
      <c r="H23" s="22"/>
      <c r="I23" s="22"/>
      <c r="J23" s="22"/>
      <c r="K23" s="22"/>
      <c r="L23" s="23"/>
      <c r="M23" s="23"/>
      <c r="N23" s="23"/>
      <c r="O23" s="23"/>
      <c r="P23" s="23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60"/>
      <c r="B24" s="20"/>
      <c r="C24" s="20"/>
      <c r="D24" s="20"/>
      <c r="E24" s="21"/>
      <c r="F24" s="21"/>
      <c r="G24" s="22"/>
      <c r="H24" s="22"/>
      <c r="I24" s="22"/>
      <c r="J24" s="22"/>
      <c r="K24" s="22"/>
      <c r="L24" s="23"/>
      <c r="M24" s="23"/>
      <c r="N24" s="23"/>
      <c r="O24" s="23"/>
      <c r="P24" s="23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60"/>
      <c r="B25" s="20"/>
      <c r="C25" s="20"/>
      <c r="D25" s="20"/>
      <c r="E25" s="21"/>
      <c r="F25" s="21"/>
      <c r="G25" s="22"/>
      <c r="H25" s="22"/>
      <c r="I25" s="22"/>
      <c r="J25" s="22"/>
      <c r="K25" s="22"/>
      <c r="L25" s="23"/>
      <c r="M25" s="23"/>
      <c r="N25" s="23"/>
      <c r="O25" s="23"/>
      <c r="P25" s="23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60"/>
      <c r="B26" s="20"/>
      <c r="C26" s="20"/>
      <c r="D26" s="20"/>
      <c r="E26" s="21"/>
      <c r="F26" s="21"/>
      <c r="G26" s="22"/>
      <c r="H26" s="22"/>
      <c r="I26" s="22"/>
      <c r="J26" s="22"/>
      <c r="K26" s="22"/>
      <c r="L26" s="23"/>
      <c r="M26" s="23"/>
      <c r="N26" s="23"/>
      <c r="O26" s="23"/>
      <c r="P26" s="23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60"/>
      <c r="B27" s="20"/>
      <c r="C27" s="20"/>
      <c r="D27" s="20"/>
      <c r="E27" s="21"/>
      <c r="F27" s="21"/>
      <c r="G27" s="22"/>
      <c r="H27" s="22"/>
      <c r="I27" s="22"/>
      <c r="J27" s="22"/>
      <c r="K27" s="22"/>
      <c r="L27" s="23"/>
      <c r="M27" s="23"/>
      <c r="N27" s="23"/>
      <c r="O27" s="23"/>
      <c r="P27" s="23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60"/>
      <c r="B28" s="6"/>
      <c r="C28" s="6"/>
      <c r="D28" s="6"/>
      <c r="E28" s="6"/>
      <c r="F28" s="6"/>
      <c r="H28" s="22"/>
      <c r="I28" s="22"/>
      <c r="J28" s="22"/>
      <c r="K28" s="22"/>
      <c r="L28" s="23"/>
      <c r="M28" s="23"/>
      <c r="N28" s="23"/>
      <c r="O28" s="23"/>
      <c r="P28" s="23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60" t="s">
        <v>352</v>
      </c>
      <c r="B29" s="20">
        <v>-2</v>
      </c>
      <c r="C29" s="20">
        <v>1.1000000000000001</v>
      </c>
      <c r="D29" s="20">
        <v>3</v>
      </c>
      <c r="E29" s="21">
        <v>4</v>
      </c>
      <c r="F29" s="21">
        <v>4.0999999999999996</v>
      </c>
      <c r="G29" s="22"/>
      <c r="H29" s="22" t="s">
        <v>350</v>
      </c>
      <c r="I29" s="22" t="b">
        <v>1</v>
      </c>
      <c r="J29" s="22" t="e">
        <f>#VALUE!</f>
        <v>#VALUE!</v>
      </c>
      <c r="K29" s="22" t="e">
        <v>#N/A</v>
      </c>
      <c r="L29" s="23" t="e">
        <v>#DIV/0!</v>
      </c>
      <c r="M29" s="23" t="e">
        <v>#NAME?</v>
      </c>
      <c r="N29" s="23" t="e">
        <v>#NULL!</v>
      </c>
      <c r="O29" s="23" t="e">
        <v>#NUM!</v>
      </c>
      <c r="P29" s="23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60"/>
      <c r="B30" s="20">
        <v>-2</v>
      </c>
      <c r="C30" s="20">
        <v>1.1000000000000001</v>
      </c>
      <c r="D30" s="20">
        <v>3</v>
      </c>
      <c r="E30" s="21">
        <v>4</v>
      </c>
      <c r="F30" s="21">
        <v>4.0999999999999996</v>
      </c>
      <c r="G30" s="22"/>
      <c r="H30" s="22" t="s">
        <v>350</v>
      </c>
      <c r="I30" s="22" t="b">
        <v>1</v>
      </c>
      <c r="J30" s="22" t="e">
        <f>#VALUE!</f>
        <v>#VALUE!</v>
      </c>
      <c r="K30" s="22" t="e">
        <v>#N/A</v>
      </c>
      <c r="L30" s="23" t="e">
        <v>#DIV/0!</v>
      </c>
      <c r="M30" s="23" t="e">
        <v>#NAME?</v>
      </c>
      <c r="N30" s="23" t="e">
        <v>#NULL!</v>
      </c>
      <c r="O30" s="23" t="e">
        <v>#NUM!</v>
      </c>
      <c r="P30" s="23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60"/>
      <c r="B31" s="20">
        <v>-2</v>
      </c>
      <c r="C31" s="20">
        <v>1.1000000000000001</v>
      </c>
      <c r="D31" s="20">
        <v>3</v>
      </c>
      <c r="E31" s="21">
        <v>4</v>
      </c>
      <c r="F31" s="21">
        <v>4.0999999999999996</v>
      </c>
      <c r="G31" s="22"/>
      <c r="H31" s="22" t="s">
        <v>350</v>
      </c>
      <c r="I31" s="22" t="b">
        <v>1</v>
      </c>
      <c r="J31" s="22" t="e">
        <f>#VALUE!</f>
        <v>#VALUE!</v>
      </c>
      <c r="K31" s="22" t="e">
        <v>#N/A</v>
      </c>
      <c r="L31" s="23" t="e">
        <v>#DIV/0!</v>
      </c>
      <c r="M31" s="23" t="e">
        <v>#NAME?</v>
      </c>
      <c r="N31" s="23" t="e">
        <v>#NULL!</v>
      </c>
      <c r="O31" s="23" t="e">
        <v>#NUM!</v>
      </c>
      <c r="P31" s="23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60"/>
      <c r="B32" s="20">
        <v>-2</v>
      </c>
      <c r="C32" s="20">
        <v>1.1000000000000001</v>
      </c>
      <c r="D32" s="20">
        <v>3</v>
      </c>
      <c r="E32" s="21">
        <v>4</v>
      </c>
      <c r="F32" s="21">
        <v>4.0999999999999996</v>
      </c>
      <c r="G32" s="22"/>
      <c r="H32" s="22" t="s">
        <v>350</v>
      </c>
      <c r="I32" s="22" t="b">
        <v>1</v>
      </c>
      <c r="J32" s="22" t="e">
        <f>#VALUE!</f>
        <v>#VALUE!</v>
      </c>
      <c r="K32" s="22" t="e">
        <v>#N/A</v>
      </c>
      <c r="L32" s="23" t="e">
        <v>#DIV/0!</v>
      </c>
      <c r="M32" s="23" t="e">
        <v>#NAME?</v>
      </c>
      <c r="N32" s="23" t="e">
        <v>#NULL!</v>
      </c>
      <c r="O32" s="23" t="e">
        <v>#NUM!</v>
      </c>
      <c r="P32" s="23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60"/>
      <c r="B33" s="20">
        <v>-2</v>
      </c>
      <c r="C33" s="20">
        <v>1.1000000000000001</v>
      </c>
      <c r="D33" s="20">
        <v>3</v>
      </c>
      <c r="E33" s="21">
        <v>4</v>
      </c>
      <c r="F33" s="21">
        <v>4.0999999999999996</v>
      </c>
      <c r="G33" s="22"/>
      <c r="H33" s="22" t="s">
        <v>350</v>
      </c>
      <c r="I33" s="22" t="b">
        <v>1</v>
      </c>
      <c r="J33" s="22" t="e">
        <f>#VALUE!</f>
        <v>#VALUE!</v>
      </c>
      <c r="K33" s="22" t="e">
        <v>#N/A</v>
      </c>
      <c r="L33" s="23" t="e">
        <v>#DIV/0!</v>
      </c>
      <c r="M33" s="23" t="e">
        <v>#NAME?</v>
      </c>
      <c r="N33" s="23" t="e">
        <v>#NULL!</v>
      </c>
      <c r="O33" s="23" t="e">
        <v>#NUM!</v>
      </c>
      <c r="P33" s="23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60"/>
      <c r="B34" s="20">
        <v>-2</v>
      </c>
      <c r="C34" s="20">
        <v>1.1000000000000001</v>
      </c>
      <c r="D34" s="20">
        <v>3</v>
      </c>
      <c r="E34" s="21">
        <v>4</v>
      </c>
      <c r="F34" s="21">
        <v>4.0999999999999996</v>
      </c>
      <c r="G34" s="22"/>
      <c r="H34" s="22" t="s">
        <v>350</v>
      </c>
      <c r="I34" s="22" t="b">
        <v>1</v>
      </c>
      <c r="J34" s="22" t="e">
        <f>#VALUE!</f>
        <v>#VALUE!</v>
      </c>
      <c r="K34" s="22" t="e">
        <v>#N/A</v>
      </c>
      <c r="L34" s="23" t="e">
        <v>#DIV/0!</v>
      </c>
      <c r="M34" s="23" t="e">
        <v>#NAME?</v>
      </c>
      <c r="N34" s="23" t="e">
        <v>#NULL!</v>
      </c>
      <c r="O34" s="23" t="e">
        <v>#NUM!</v>
      </c>
      <c r="P34" s="23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60"/>
      <c r="B35" s="20">
        <v>-2</v>
      </c>
      <c r="C35" s="20">
        <v>1.1000000000000001</v>
      </c>
      <c r="D35" s="20">
        <v>3</v>
      </c>
      <c r="E35" s="21">
        <v>4</v>
      </c>
      <c r="F35" s="21">
        <v>4.0999999999999996</v>
      </c>
      <c r="G35" s="22"/>
      <c r="H35" s="22" t="s">
        <v>350</v>
      </c>
      <c r="I35" s="22" t="b">
        <v>1</v>
      </c>
      <c r="J35" s="22" t="e">
        <f>#VALUE!</f>
        <v>#VALUE!</v>
      </c>
      <c r="K35" s="22" t="e">
        <v>#N/A</v>
      </c>
      <c r="L35" s="23" t="e">
        <v>#DIV/0!</v>
      </c>
      <c r="M35" s="23" t="e">
        <v>#NAME?</v>
      </c>
      <c r="N35" s="23" t="e">
        <v>#NULL!</v>
      </c>
      <c r="O35" s="23" t="e">
        <v>#NUM!</v>
      </c>
      <c r="P35" s="23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60"/>
      <c r="B36" s="20">
        <v>-2</v>
      </c>
      <c r="C36" s="20">
        <v>1.1000000000000001</v>
      </c>
      <c r="D36" s="20">
        <v>3</v>
      </c>
      <c r="E36" s="21">
        <v>4</v>
      </c>
      <c r="F36" s="21">
        <v>4.0999999999999996</v>
      </c>
      <c r="G36" s="22"/>
      <c r="H36" s="22" t="s">
        <v>350</v>
      </c>
      <c r="I36" s="22" t="b">
        <v>1</v>
      </c>
      <c r="J36" s="22" t="e">
        <f>#VALUE!</f>
        <v>#VALUE!</v>
      </c>
      <c r="K36" s="22" t="e">
        <v>#N/A</v>
      </c>
      <c r="L36" s="23" t="e">
        <v>#DIV/0!</v>
      </c>
      <c r="M36" s="23" t="e">
        <v>#NAME?</v>
      </c>
      <c r="N36" s="23" t="e">
        <v>#NULL!</v>
      </c>
      <c r="O36" s="23" t="e">
        <v>#NUM!</v>
      </c>
      <c r="P36" s="23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60"/>
      <c r="B37" s="20">
        <v>-2</v>
      </c>
      <c r="C37" s="20">
        <v>1.1000000000000001</v>
      </c>
      <c r="D37" s="20">
        <v>3</v>
      </c>
      <c r="E37" s="21">
        <v>4</v>
      </c>
      <c r="F37" s="21">
        <v>4.0999999999999996</v>
      </c>
      <c r="G37" s="22"/>
      <c r="H37" s="22" t="s">
        <v>350</v>
      </c>
      <c r="I37" s="22" t="b">
        <v>1</v>
      </c>
      <c r="J37" s="22" t="e">
        <f>#VALUE!</f>
        <v>#VALUE!</v>
      </c>
      <c r="K37" s="22" t="e">
        <v>#N/A</v>
      </c>
      <c r="L37" s="23" t="e">
        <v>#DIV/0!</v>
      </c>
      <c r="M37" s="23" t="e">
        <v>#NAME?</v>
      </c>
      <c r="N37" s="23" t="e">
        <v>#NULL!</v>
      </c>
      <c r="O37" s="23" t="e">
        <v>#NUM!</v>
      </c>
      <c r="P37" s="23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60" t="s">
        <v>351</v>
      </c>
      <c r="B38" s="20">
        <v>-2</v>
      </c>
      <c r="C38" s="20">
        <v>1.1000000000000001</v>
      </c>
      <c r="D38" s="20">
        <v>3</v>
      </c>
      <c r="E38" s="21">
        <v>4</v>
      </c>
      <c r="F38" s="21">
        <v>4.0999999999999996</v>
      </c>
      <c r="G38" s="22"/>
      <c r="H38" s="22" t="s">
        <v>350</v>
      </c>
      <c r="I38" s="22" t="b">
        <v>1</v>
      </c>
      <c r="J38" s="22" t="e">
        <f>#VALUE!</f>
        <v>#VALUE!</v>
      </c>
      <c r="K38" s="22" t="e">
        <v>#N/A</v>
      </c>
      <c r="L38" s="23" t="e">
        <v>#DIV/0!</v>
      </c>
      <c r="M38" s="23" t="e">
        <v>#NAME?</v>
      </c>
      <c r="N38" s="23" t="e">
        <v>#NULL!</v>
      </c>
      <c r="O38" s="23" t="e">
        <v>#NUM!</v>
      </c>
      <c r="P38" s="23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60"/>
      <c r="B39" s="20">
        <v>-2</v>
      </c>
      <c r="C39" s="20">
        <v>1.1000000000000001</v>
      </c>
      <c r="D39" s="20">
        <v>3</v>
      </c>
      <c r="E39" s="21">
        <v>4</v>
      </c>
      <c r="F39" s="21">
        <v>4.0999999999999996</v>
      </c>
      <c r="G39" s="22"/>
      <c r="H39" s="22" t="s">
        <v>350</v>
      </c>
      <c r="I39" s="22" t="b">
        <v>1</v>
      </c>
      <c r="J39" s="22" t="e">
        <f>#VALUE!</f>
        <v>#VALUE!</v>
      </c>
      <c r="K39" s="22" t="e">
        <v>#N/A</v>
      </c>
      <c r="L39" s="23" t="e">
        <v>#DIV/0!</v>
      </c>
      <c r="M39" s="23" t="e">
        <v>#NAME?</v>
      </c>
      <c r="N39" s="23" t="e">
        <v>#NULL!</v>
      </c>
      <c r="O39" s="23" t="e">
        <v>#NUM!</v>
      </c>
      <c r="P39" s="23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60"/>
      <c r="B40" s="20">
        <v>-2</v>
      </c>
      <c r="C40" s="20">
        <v>1.1000000000000001</v>
      </c>
      <c r="D40" s="20">
        <v>3</v>
      </c>
      <c r="E40" s="21">
        <v>4</v>
      </c>
      <c r="F40" s="21">
        <v>4.0999999999999996</v>
      </c>
      <c r="G40" s="22"/>
      <c r="H40" s="22" t="s">
        <v>350</v>
      </c>
      <c r="I40" s="22" t="b">
        <v>1</v>
      </c>
      <c r="J40" s="22" t="e">
        <f>#VALUE!</f>
        <v>#VALUE!</v>
      </c>
      <c r="K40" s="22" t="e">
        <v>#N/A</v>
      </c>
      <c r="L40" s="23" t="e">
        <v>#DIV/0!</v>
      </c>
      <c r="M40" s="23" t="e">
        <v>#NAME?</v>
      </c>
      <c r="N40" s="23" t="e">
        <v>#NULL!</v>
      </c>
      <c r="O40" s="23" t="e">
        <v>#NUM!</v>
      </c>
      <c r="P40" s="23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60"/>
      <c r="B41" s="20">
        <v>-2</v>
      </c>
      <c r="C41" s="20">
        <v>1.1000000000000001</v>
      </c>
      <c r="D41" s="20">
        <v>3</v>
      </c>
      <c r="E41" s="21">
        <v>4</v>
      </c>
      <c r="F41" s="21">
        <v>4.0999999999999996</v>
      </c>
      <c r="G41" s="22"/>
      <c r="H41" s="22" t="s">
        <v>350</v>
      </c>
      <c r="I41" s="22" t="b">
        <v>1</v>
      </c>
      <c r="J41" s="22" t="e">
        <f>#VALUE!</f>
        <v>#VALUE!</v>
      </c>
      <c r="K41" s="22" t="e">
        <v>#N/A</v>
      </c>
      <c r="L41" s="23" t="e">
        <v>#DIV/0!</v>
      </c>
      <c r="M41" s="23" t="e">
        <v>#NAME?</v>
      </c>
      <c r="N41" s="23" t="e">
        <v>#NULL!</v>
      </c>
      <c r="O41" s="23" t="e">
        <v>#NUM!</v>
      </c>
      <c r="P41" s="23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60"/>
      <c r="B42" s="20">
        <v>-2</v>
      </c>
      <c r="C42" s="20">
        <v>1.1000000000000001</v>
      </c>
      <c r="D42" s="20">
        <v>3</v>
      </c>
      <c r="E42" s="21">
        <v>4</v>
      </c>
      <c r="F42" s="21">
        <v>4.0999999999999996</v>
      </c>
      <c r="G42" s="22"/>
      <c r="H42" s="22" t="s">
        <v>350</v>
      </c>
      <c r="I42" s="22" t="b">
        <v>1</v>
      </c>
      <c r="J42" s="22" t="e">
        <f>#VALUE!</f>
        <v>#VALUE!</v>
      </c>
      <c r="K42" s="22" t="e">
        <v>#N/A</v>
      </c>
      <c r="L42" s="23" t="e">
        <v>#DIV/0!</v>
      </c>
      <c r="M42" s="23" t="e">
        <v>#NAME?</v>
      </c>
      <c r="N42" s="23" t="e">
        <v>#NULL!</v>
      </c>
      <c r="O42" s="23" t="e">
        <v>#NUM!</v>
      </c>
      <c r="P42" s="23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60"/>
      <c r="B43" s="20">
        <v>-2</v>
      </c>
      <c r="C43" s="20">
        <v>1.1000000000000001</v>
      </c>
      <c r="D43" s="20">
        <v>3</v>
      </c>
      <c r="E43" s="21">
        <v>4</v>
      </c>
      <c r="F43" s="21">
        <v>4.0999999999999996</v>
      </c>
      <c r="G43" s="22"/>
      <c r="H43" s="22" t="s">
        <v>350</v>
      </c>
      <c r="I43" s="22" t="b">
        <v>1</v>
      </c>
      <c r="J43" s="22" t="e">
        <f>#VALUE!</f>
        <v>#VALUE!</v>
      </c>
      <c r="K43" s="22" t="e">
        <v>#N/A</v>
      </c>
      <c r="L43" s="23" t="e">
        <v>#DIV/0!</v>
      </c>
      <c r="M43" s="23" t="e">
        <v>#NAME?</v>
      </c>
      <c r="N43" s="23" t="e">
        <v>#NULL!</v>
      </c>
      <c r="O43" s="23" t="e">
        <v>#NUM!</v>
      </c>
      <c r="P43" s="23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60"/>
      <c r="B44" s="20">
        <v>-2</v>
      </c>
      <c r="C44" s="20">
        <v>1.1000000000000001</v>
      </c>
      <c r="D44" s="20">
        <v>3</v>
      </c>
      <c r="E44" s="21">
        <v>4</v>
      </c>
      <c r="F44" s="21">
        <v>4.0999999999999996</v>
      </c>
      <c r="G44" s="22"/>
      <c r="H44" s="22" t="s">
        <v>350</v>
      </c>
      <c r="I44" s="22" t="b">
        <v>1</v>
      </c>
      <c r="J44" s="22" t="e">
        <f>#VALUE!</f>
        <v>#VALUE!</v>
      </c>
      <c r="K44" s="22" t="e">
        <v>#N/A</v>
      </c>
      <c r="L44" s="23" t="e">
        <v>#DIV/0!</v>
      </c>
      <c r="M44" s="23" t="e">
        <v>#NAME?</v>
      </c>
      <c r="N44" s="23" t="e">
        <v>#NULL!</v>
      </c>
      <c r="O44" s="23" t="e">
        <v>#NUM!</v>
      </c>
      <c r="P44" s="23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60"/>
      <c r="B45" s="20">
        <v>-2</v>
      </c>
      <c r="C45" s="20">
        <v>1.1000000000000001</v>
      </c>
      <c r="D45" s="20">
        <v>3</v>
      </c>
      <c r="E45" s="21">
        <v>4</v>
      </c>
      <c r="F45" s="21">
        <v>4.0999999999999996</v>
      </c>
      <c r="G45" s="22"/>
      <c r="H45" s="22" t="s">
        <v>350</v>
      </c>
      <c r="I45" s="22" t="b">
        <v>1</v>
      </c>
      <c r="J45" s="22" t="e">
        <f>#VALUE!</f>
        <v>#VALUE!</v>
      </c>
      <c r="K45" s="22" t="e">
        <v>#N/A</v>
      </c>
      <c r="L45" s="23" t="e">
        <v>#DIV/0!</v>
      </c>
      <c r="M45" s="23" t="e">
        <v>#NAME?</v>
      </c>
      <c r="N45" s="23" t="e">
        <v>#NULL!</v>
      </c>
      <c r="O45" s="23" t="e">
        <v>#NUM!</v>
      </c>
      <c r="P45" s="23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60"/>
      <c r="B46" s="20">
        <v>-2</v>
      </c>
      <c r="C46" s="20">
        <v>1.1000000000000001</v>
      </c>
      <c r="D46" s="20">
        <v>3</v>
      </c>
      <c r="E46" s="21">
        <v>4</v>
      </c>
      <c r="F46" s="21">
        <v>4.0999999999999996</v>
      </c>
      <c r="G46" s="22"/>
      <c r="H46" s="22" t="s">
        <v>350</v>
      </c>
      <c r="I46" s="22" t="b">
        <v>1</v>
      </c>
      <c r="J46" s="22" t="e">
        <f>#VALUE!</f>
        <v>#VALUE!</v>
      </c>
      <c r="K46" s="22" t="e">
        <v>#N/A</v>
      </c>
      <c r="L46" s="23" t="e">
        <v>#DIV/0!</v>
      </c>
      <c r="M46" s="23" t="e">
        <v>#NAME?</v>
      </c>
      <c r="N46" s="23" t="e">
        <v>#NULL!</v>
      </c>
      <c r="O46" s="23" t="e">
        <v>#NUM!</v>
      </c>
      <c r="P46" s="23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60" t="s">
        <v>353</v>
      </c>
      <c r="B47" s="20">
        <v>-2</v>
      </c>
      <c r="C47" s="20">
        <v>1.1000000000000001</v>
      </c>
      <c r="D47" s="20">
        <v>3</v>
      </c>
      <c r="E47" s="21">
        <v>4</v>
      </c>
      <c r="F47" s="21">
        <v>4.0999999999999996</v>
      </c>
      <c r="G47" s="22"/>
      <c r="H47" s="22" t="s">
        <v>350</v>
      </c>
      <c r="I47" s="22" t="b">
        <v>1</v>
      </c>
      <c r="J47" s="22" t="e">
        <f>#VALUE!</f>
        <v>#VALUE!</v>
      </c>
      <c r="K47" s="22" t="e">
        <v>#N/A</v>
      </c>
      <c r="L47" s="23" t="e">
        <v>#DIV/0!</v>
      </c>
      <c r="M47" s="23" t="e">
        <v>#NAME?</v>
      </c>
      <c r="N47" s="23" t="e">
        <v>#NULL!</v>
      </c>
      <c r="O47" s="23" t="e">
        <v>#NUM!</v>
      </c>
      <c r="P47" s="23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60"/>
      <c r="B48" s="20">
        <v>-2</v>
      </c>
      <c r="C48" s="20">
        <v>1.1000000000000001</v>
      </c>
      <c r="D48" s="20">
        <v>3</v>
      </c>
      <c r="E48" s="21">
        <v>4</v>
      </c>
      <c r="F48" s="21">
        <v>4.0999999999999996</v>
      </c>
      <c r="G48" s="22"/>
      <c r="H48" s="22" t="s">
        <v>350</v>
      </c>
      <c r="I48" s="22" t="b">
        <v>1</v>
      </c>
      <c r="J48" s="22" t="e">
        <f>#VALUE!</f>
        <v>#VALUE!</v>
      </c>
      <c r="K48" s="22" t="e">
        <v>#N/A</v>
      </c>
      <c r="L48" s="23" t="e">
        <v>#DIV/0!</v>
      </c>
      <c r="M48" s="23" t="e">
        <v>#NAME?</v>
      </c>
      <c r="N48" s="23" t="e">
        <v>#NULL!</v>
      </c>
      <c r="O48" s="23" t="e">
        <v>#NUM!</v>
      </c>
      <c r="P48" s="23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60"/>
      <c r="B49" s="20">
        <v>-2</v>
      </c>
      <c r="C49" s="20">
        <v>1.1000000000000001</v>
      </c>
      <c r="D49" s="20">
        <v>3</v>
      </c>
      <c r="E49" s="21">
        <v>4</v>
      </c>
      <c r="F49" s="21">
        <v>4.0999999999999996</v>
      </c>
      <c r="G49" s="22"/>
      <c r="H49" s="22" t="s">
        <v>350</v>
      </c>
      <c r="I49" s="22" t="b">
        <v>1</v>
      </c>
      <c r="J49" s="22" t="e">
        <f>#VALUE!</f>
        <v>#VALUE!</v>
      </c>
      <c r="K49" s="22" t="e">
        <v>#N/A</v>
      </c>
      <c r="L49" s="23" t="e">
        <v>#DIV/0!</v>
      </c>
      <c r="M49" s="23" t="e">
        <v>#NAME?</v>
      </c>
      <c r="N49" s="23" t="e">
        <v>#NULL!</v>
      </c>
      <c r="O49" s="23" t="e">
        <v>#NUM!</v>
      </c>
      <c r="P49" s="23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60"/>
      <c r="B50" s="20">
        <v>-2</v>
      </c>
      <c r="C50" s="20">
        <v>1.1000000000000001</v>
      </c>
      <c r="D50" s="20">
        <v>3</v>
      </c>
      <c r="E50" s="21">
        <v>4</v>
      </c>
      <c r="F50" s="21">
        <v>4.0999999999999996</v>
      </c>
      <c r="G50" s="22"/>
      <c r="H50" s="22" t="s">
        <v>350</v>
      </c>
      <c r="I50" s="22" t="b">
        <v>1</v>
      </c>
      <c r="J50" s="22" t="e">
        <f>#VALUE!</f>
        <v>#VALUE!</v>
      </c>
      <c r="K50" s="22" t="e">
        <v>#N/A</v>
      </c>
      <c r="L50" s="23" t="e">
        <v>#DIV/0!</v>
      </c>
      <c r="M50" s="23" t="e">
        <v>#NAME?</v>
      </c>
      <c r="N50" s="23" t="e">
        <v>#NULL!</v>
      </c>
      <c r="O50" s="23" t="e">
        <v>#NUM!</v>
      </c>
      <c r="P50" s="23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60"/>
      <c r="B51" s="20">
        <v>-2</v>
      </c>
      <c r="C51" s="20">
        <v>1.1000000000000001</v>
      </c>
      <c r="D51" s="20">
        <v>3</v>
      </c>
      <c r="E51" s="21">
        <v>4</v>
      </c>
      <c r="F51" s="21">
        <v>4.0999999999999996</v>
      </c>
      <c r="G51" s="22"/>
      <c r="H51" s="22" t="s">
        <v>350</v>
      </c>
      <c r="I51" s="22" t="b">
        <v>1</v>
      </c>
      <c r="J51" s="22" t="e">
        <f>#VALUE!</f>
        <v>#VALUE!</v>
      </c>
      <c r="K51" s="22" t="e">
        <v>#N/A</v>
      </c>
      <c r="L51" s="23" t="e">
        <v>#DIV/0!</v>
      </c>
      <c r="M51" s="23" t="e">
        <v>#NAME?</v>
      </c>
      <c r="N51" s="23" t="e">
        <v>#NULL!</v>
      </c>
      <c r="O51" s="23" t="e">
        <v>#NUM!</v>
      </c>
      <c r="P51" s="23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60"/>
      <c r="B52" s="20">
        <v>-2</v>
      </c>
      <c r="C52" s="20">
        <v>1.1000000000000001</v>
      </c>
      <c r="D52" s="20">
        <v>3</v>
      </c>
      <c r="E52" s="21">
        <v>4</v>
      </c>
      <c r="F52" s="21">
        <v>4.0999999999999996</v>
      </c>
      <c r="G52" s="22"/>
      <c r="H52" s="22" t="s">
        <v>350</v>
      </c>
      <c r="I52" s="22" t="b">
        <v>1</v>
      </c>
      <c r="J52" s="22" t="e">
        <f>#VALUE!</f>
        <v>#VALUE!</v>
      </c>
      <c r="K52" s="22" t="e">
        <v>#N/A</v>
      </c>
      <c r="L52" s="23" t="e">
        <v>#DIV/0!</v>
      </c>
      <c r="M52" s="23" t="e">
        <v>#NAME?</v>
      </c>
      <c r="N52" s="23" t="e">
        <v>#NULL!</v>
      </c>
      <c r="O52" s="23" t="e">
        <v>#NUM!</v>
      </c>
      <c r="P52" s="23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60"/>
      <c r="B53" s="20">
        <v>-2</v>
      </c>
      <c r="C53" s="20">
        <v>1.1000000000000001</v>
      </c>
      <c r="D53" s="20">
        <v>3</v>
      </c>
      <c r="E53" s="21">
        <v>4</v>
      </c>
      <c r="F53" s="21">
        <v>4.0999999999999996</v>
      </c>
      <c r="G53" s="22"/>
      <c r="H53" s="22" t="s">
        <v>350</v>
      </c>
      <c r="I53" s="22" t="b">
        <v>1</v>
      </c>
      <c r="J53" s="22" t="e">
        <f>#VALUE!</f>
        <v>#VALUE!</v>
      </c>
      <c r="K53" s="22" t="e">
        <v>#N/A</v>
      </c>
      <c r="L53" s="23" t="e">
        <v>#DIV/0!</v>
      </c>
      <c r="M53" s="23" t="e">
        <v>#NAME?</v>
      </c>
      <c r="N53" s="23" t="e">
        <v>#NULL!</v>
      </c>
      <c r="O53" s="23" t="e">
        <v>#NUM!</v>
      </c>
      <c r="P53" s="23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60"/>
      <c r="B54" s="20">
        <v>-2</v>
      </c>
      <c r="C54" s="20">
        <v>1.1000000000000001</v>
      </c>
      <c r="D54" s="20">
        <v>3</v>
      </c>
      <c r="E54" s="21">
        <v>4</v>
      </c>
      <c r="F54" s="21">
        <v>4.0999999999999996</v>
      </c>
      <c r="G54" s="22"/>
      <c r="H54" s="22" t="s">
        <v>350</v>
      </c>
      <c r="I54" s="22" t="b">
        <v>1</v>
      </c>
      <c r="J54" s="22" t="e">
        <f>#VALUE!</f>
        <v>#VALUE!</v>
      </c>
      <c r="K54" s="22" t="e">
        <v>#N/A</v>
      </c>
      <c r="L54" s="23" t="e">
        <v>#DIV/0!</v>
      </c>
      <c r="M54" s="23" t="e">
        <v>#NAME?</v>
      </c>
      <c r="N54" s="23" t="e">
        <v>#NULL!</v>
      </c>
      <c r="O54" s="23" t="e">
        <v>#NUM!</v>
      </c>
      <c r="P54" s="23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60"/>
      <c r="B55" s="20">
        <v>-2</v>
      </c>
      <c r="C55" s="20">
        <v>1.1000000000000001</v>
      </c>
      <c r="D55" s="20">
        <v>3</v>
      </c>
      <c r="E55" s="21">
        <v>4</v>
      </c>
      <c r="F55" s="21">
        <v>4.0999999999999996</v>
      </c>
      <c r="G55" s="22"/>
      <c r="H55" s="22" t="s">
        <v>350</v>
      </c>
      <c r="I55" s="22" t="b">
        <v>1</v>
      </c>
      <c r="J55" s="22" t="e">
        <f>#VALUE!</f>
        <v>#VALUE!</v>
      </c>
      <c r="K55" s="22" t="e">
        <v>#N/A</v>
      </c>
      <c r="L55" s="23" t="e">
        <v>#DIV/0!</v>
      </c>
      <c r="M55" s="23" t="e">
        <v>#NAME?</v>
      </c>
      <c r="N55" s="23" t="e">
        <v>#NULL!</v>
      </c>
      <c r="O55" s="23" t="e">
        <v>#NUM!</v>
      </c>
      <c r="P55" s="23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0"/>
      <c r="C56" s="20"/>
      <c r="D56" s="20"/>
      <c r="E56" s="21"/>
      <c r="F56" s="21"/>
      <c r="G56" s="22"/>
      <c r="H56" s="22"/>
      <c r="I56" s="22"/>
      <c r="J56" s="22"/>
      <c r="K56" s="22"/>
      <c r="L56" s="23"/>
      <c r="M56" s="23"/>
      <c r="N56" s="23"/>
      <c r="O56" s="23"/>
      <c r="P56" s="23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60" t="s">
        <v>344</v>
      </c>
      <c r="B57" s="20">
        <v>-2</v>
      </c>
      <c r="C57" s="20">
        <v>1.1000000000000001</v>
      </c>
      <c r="D57" s="20">
        <v>3</v>
      </c>
      <c r="E57" s="21">
        <v>4</v>
      </c>
      <c r="F57" s="21">
        <v>4.0999999999999996</v>
      </c>
      <c r="G57" s="22"/>
      <c r="H57" s="22" t="s">
        <v>350</v>
      </c>
      <c r="I57" s="22" t="b">
        <v>1</v>
      </c>
      <c r="J57" s="22" t="e">
        <f>#VALUE!</f>
        <v>#VALUE!</v>
      </c>
      <c r="K57" s="22" t="e">
        <v>#N/A</v>
      </c>
      <c r="L57" s="23" t="e">
        <v>#DIV/0!</v>
      </c>
      <c r="M57" s="23" t="e">
        <v>#NAME?</v>
      </c>
      <c r="N57" s="23" t="e">
        <v>#NULL!</v>
      </c>
      <c r="O57" s="23" t="e">
        <v>#NUM!</v>
      </c>
      <c r="P57" s="23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60"/>
      <c r="B58" s="20"/>
      <c r="C58" s="20"/>
      <c r="D58" s="20"/>
      <c r="E58" s="21"/>
      <c r="F58" s="21"/>
      <c r="G58" s="22"/>
      <c r="H58" s="22"/>
      <c r="I58" s="22"/>
      <c r="J58" s="22"/>
      <c r="K58" s="22"/>
      <c r="L58" s="23"/>
      <c r="M58" s="23"/>
      <c r="N58" s="23"/>
      <c r="O58" s="23"/>
      <c r="P58" s="23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60"/>
      <c r="B59" s="20"/>
      <c r="C59" s="20"/>
      <c r="D59" s="20"/>
      <c r="E59" s="21"/>
      <c r="F59" s="21"/>
      <c r="G59" s="22"/>
      <c r="H59" s="22"/>
      <c r="I59" s="22"/>
      <c r="J59" s="22"/>
      <c r="K59" s="22"/>
      <c r="L59" s="23"/>
      <c r="M59" s="23"/>
      <c r="N59" s="23"/>
      <c r="O59" s="23"/>
      <c r="P59" s="23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0"/>
      <c r="C60" s="20"/>
      <c r="D60" s="20"/>
      <c r="E60" s="21"/>
      <c r="F60" s="21"/>
      <c r="G60" s="22"/>
      <c r="H60" s="22"/>
      <c r="I60" s="22"/>
      <c r="J60" s="22"/>
      <c r="K60" s="22"/>
      <c r="L60" s="23"/>
      <c r="M60" s="23"/>
      <c r="N60" s="23"/>
      <c r="O60" s="23"/>
      <c r="P60" s="2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0"/>
      <c r="C61" s="20"/>
      <c r="D61" s="20"/>
      <c r="E61" s="21"/>
      <c r="F61" s="21"/>
      <c r="G61" s="22"/>
      <c r="H61" s="22"/>
      <c r="I61" s="22"/>
      <c r="J61" s="22"/>
      <c r="K61" s="22"/>
      <c r="L61" s="23"/>
      <c r="M61" s="23"/>
      <c r="N61" s="23"/>
      <c r="O61" s="23"/>
      <c r="P61" s="2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0"/>
      <c r="C62" s="20"/>
      <c r="D62" s="20"/>
      <c r="E62" s="21"/>
      <c r="F62" s="21"/>
      <c r="G62" s="22"/>
      <c r="H62" s="22"/>
      <c r="I62" s="22"/>
      <c r="J62" s="22"/>
      <c r="K62" s="22"/>
      <c r="L62" s="23"/>
      <c r="M62" s="23"/>
      <c r="N62" s="23"/>
      <c r="O62" s="23"/>
      <c r="P62" s="2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60" t="s">
        <v>348</v>
      </c>
      <c r="B63" s="20">
        <v>-1.1000000000000001</v>
      </c>
      <c r="C63" s="20">
        <v>2.1</v>
      </c>
      <c r="D63" s="20">
        <v>3</v>
      </c>
      <c r="E63" s="21">
        <v>4</v>
      </c>
      <c r="F63" s="21">
        <v>4.0999999999999996</v>
      </c>
      <c r="G63" s="22"/>
      <c r="H63" s="22" t="s">
        <v>349</v>
      </c>
      <c r="I63" s="22" t="b">
        <v>1</v>
      </c>
      <c r="J63" s="22" t="e">
        <f>#VALUE!</f>
        <v>#VALUE!</v>
      </c>
      <c r="K63" s="22" t="e">
        <v>#N/A</v>
      </c>
      <c r="L63" s="23" t="e">
        <v>#DIV/0!</v>
      </c>
      <c r="M63" s="23" t="e">
        <v>#NAME?</v>
      </c>
      <c r="N63" s="23" t="e">
        <v>#NULL!</v>
      </c>
      <c r="O63" s="23" t="e">
        <v>#NUM!</v>
      </c>
      <c r="P63" s="23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60"/>
      <c r="B64" s="20">
        <v>-1.1000000000000001</v>
      </c>
      <c r="C64" s="20">
        <v>2.1</v>
      </c>
      <c r="D64" s="20">
        <v>3</v>
      </c>
      <c r="E64" s="21">
        <v>4</v>
      </c>
      <c r="F64" s="21">
        <v>4.0999999999999996</v>
      </c>
      <c r="G64" s="22"/>
      <c r="H64" s="22" t="s">
        <v>349</v>
      </c>
      <c r="I64" s="22" t="b">
        <v>1</v>
      </c>
      <c r="J64" s="22" t="e">
        <f>#VALUE!</f>
        <v>#VALUE!</v>
      </c>
      <c r="K64" s="22" t="e">
        <v>#N/A</v>
      </c>
      <c r="L64" s="23" t="e">
        <v>#DIV/0!</v>
      </c>
      <c r="M64" s="23" t="e">
        <v>#NAME?</v>
      </c>
      <c r="N64" s="23" t="e">
        <v>#NULL!</v>
      </c>
      <c r="O64" s="23" t="e">
        <v>#NUM!</v>
      </c>
      <c r="P64" s="23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60"/>
      <c r="B65" s="20">
        <v>-1.1000000000000001</v>
      </c>
      <c r="C65" s="20">
        <v>2.1</v>
      </c>
      <c r="D65" s="20">
        <v>3</v>
      </c>
      <c r="E65" s="21">
        <v>4</v>
      </c>
      <c r="F65" s="21">
        <v>4.0999999999999996</v>
      </c>
      <c r="G65" s="22"/>
      <c r="H65" s="22" t="s">
        <v>349</v>
      </c>
      <c r="I65" s="22" t="b">
        <v>1</v>
      </c>
      <c r="J65" s="22" t="e">
        <f>#VALUE!</f>
        <v>#VALUE!</v>
      </c>
      <c r="K65" s="22" t="e">
        <v>#N/A</v>
      </c>
      <c r="L65" s="23" t="e">
        <v>#DIV/0!</v>
      </c>
      <c r="M65" s="23" t="e">
        <v>#NAME?</v>
      </c>
      <c r="N65" s="23" t="e">
        <v>#NULL!</v>
      </c>
      <c r="O65" s="23" t="e">
        <v>#NUM!</v>
      </c>
      <c r="P65" s="23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0"/>
      <c r="C66" s="20"/>
      <c r="D66" s="20"/>
      <c r="E66" s="21"/>
      <c r="F66" s="21"/>
      <c r="G66" s="22"/>
      <c r="H66" s="22"/>
      <c r="I66" s="22"/>
      <c r="J66" s="22"/>
      <c r="K66" s="22"/>
      <c r="L66" s="23"/>
      <c r="M66" s="23"/>
      <c r="N66" s="23"/>
      <c r="O66" s="23"/>
      <c r="P66" s="2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0"/>
      <c r="C67" s="20"/>
      <c r="D67" s="20"/>
      <c r="E67" s="21"/>
      <c r="F67" s="21"/>
      <c r="G67" s="22"/>
      <c r="H67" s="22"/>
      <c r="I67" s="22"/>
      <c r="J67" s="22"/>
      <c r="K67" s="22"/>
      <c r="L67" s="23"/>
      <c r="M67" s="23"/>
      <c r="N67" s="23"/>
      <c r="O67" s="23"/>
      <c r="P67" s="2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0"/>
      <c r="C68" s="20"/>
      <c r="D68" s="20"/>
      <c r="E68" s="21"/>
      <c r="F68" s="21"/>
      <c r="G68" s="22"/>
      <c r="H68" s="22"/>
      <c r="I68" s="22"/>
      <c r="J68" s="22"/>
      <c r="K68" s="22"/>
      <c r="L68" s="23"/>
      <c r="M68" s="23"/>
      <c r="N68" s="23"/>
      <c r="O68" s="23"/>
      <c r="P68" s="2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0"/>
      <c r="C69" s="20"/>
      <c r="D69" s="20"/>
      <c r="E69" s="21"/>
      <c r="F69" s="21"/>
      <c r="G69" s="22"/>
      <c r="H69" s="22"/>
      <c r="I69" s="22"/>
      <c r="J69" s="22"/>
      <c r="K69" s="22"/>
      <c r="L69" s="23"/>
      <c r="M69" s="23"/>
      <c r="N69" s="23"/>
      <c r="O69" s="23"/>
      <c r="P69" s="2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0"/>
      <c r="C70" s="20"/>
      <c r="D70" s="20"/>
      <c r="E70" s="21"/>
      <c r="F70" s="21"/>
      <c r="G70" s="22"/>
      <c r="H70" s="22"/>
      <c r="I70" s="22"/>
      <c r="J70" s="22"/>
      <c r="K70" s="22"/>
      <c r="L70" s="23"/>
      <c r="M70" s="23"/>
      <c r="N70" s="23"/>
      <c r="O70" s="23"/>
      <c r="P70" s="2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0"/>
      <c r="C71" s="20"/>
      <c r="D71" s="20"/>
      <c r="E71" s="21"/>
      <c r="F71" s="21"/>
      <c r="G71" s="22"/>
      <c r="H71" s="22"/>
      <c r="I71" s="22"/>
      <c r="J71" s="22"/>
      <c r="K71" s="22"/>
      <c r="L71" s="23"/>
      <c r="M71" s="23"/>
      <c r="N71" s="23"/>
      <c r="O71" s="23"/>
      <c r="P71" s="2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0"/>
      <c r="C72" s="20"/>
      <c r="D72" s="20"/>
      <c r="E72" s="21"/>
      <c r="F72" s="21"/>
      <c r="G72" s="22"/>
      <c r="H72" s="22"/>
      <c r="I72" s="22"/>
      <c r="J72" s="22"/>
      <c r="K72" s="22"/>
      <c r="L72" s="23"/>
      <c r="M72" s="23"/>
      <c r="N72" s="23"/>
      <c r="O72" s="23"/>
      <c r="P72" s="2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0"/>
      <c r="C73" s="20"/>
      <c r="D73" s="20"/>
      <c r="E73" s="21"/>
      <c r="F73" s="21"/>
      <c r="G73" s="22"/>
      <c r="H73" s="22"/>
      <c r="I73" s="22"/>
      <c r="J73" s="22"/>
      <c r="K73" s="22"/>
      <c r="L73" s="23"/>
      <c r="M73" s="23"/>
      <c r="N73" s="23"/>
      <c r="O73" s="23"/>
      <c r="P73" s="2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0"/>
      <c r="C74" s="20"/>
      <c r="D74" s="20"/>
      <c r="E74" s="21"/>
      <c r="F74" s="21"/>
      <c r="G74" s="22"/>
      <c r="H74" s="22"/>
      <c r="I74" s="22"/>
      <c r="J74" s="22"/>
      <c r="K74" s="22"/>
      <c r="L74" s="23"/>
      <c r="M74" s="23"/>
      <c r="N74" s="23"/>
      <c r="O74" s="23"/>
      <c r="P74" s="2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AV13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7" t="s">
        <v>230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0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0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62"/>
      <c r="N20" s="62"/>
      <c r="O20" s="62"/>
    </row>
    <row r="21" spans="2:16" ht="18" x14ac:dyDescent="0.2">
      <c r="F21">
        <f>C19+1</f>
        <v>1</v>
      </c>
      <c r="H21">
        <v>1</v>
      </c>
      <c r="J21" s="45"/>
      <c r="L21" t="b">
        <f>ISERROR(J18)</f>
        <v>1</v>
      </c>
      <c r="M21">
        <f ca="1">SUM(L18:O20)</f>
        <v>33</v>
      </c>
    </row>
    <row r="22" spans="2:16" x14ac:dyDescent="0.2">
      <c r="C22" s="40">
        <v>60</v>
      </c>
      <c r="D22" s="41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61" t="str">
        <f>"Exchange(1 "&amp;NAMEDCELL123&amp;"=)"</f>
        <v>Exchange(1 'ciao=)</v>
      </c>
      <c r="N25" s="61"/>
      <c r="O25" s="61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44" t="s">
        <v>38</v>
      </c>
      <c r="H2" s="44" t="s">
        <v>28</v>
      </c>
      <c r="I2" s="44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44" t="s">
        <v>38</v>
      </c>
      <c r="W2" s="44" t="s">
        <v>28</v>
      </c>
      <c r="X2" s="44" t="s">
        <v>94</v>
      </c>
      <c r="Y2" s="57" t="s">
        <v>29</v>
      </c>
      <c r="Z2" s="57"/>
      <c r="AA2" s="57"/>
      <c r="AB2" s="57"/>
      <c r="AC2" s="57"/>
      <c r="AD2" s="57"/>
      <c r="AE2" s="57"/>
      <c r="AF2" s="44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28" t="s">
        <v>465</v>
      </c>
      <c r="B3" s="14"/>
      <c r="C3" s="14"/>
      <c r="D3" s="14"/>
      <c r="E3" s="14"/>
      <c r="F3" s="14"/>
      <c r="G3" s="6"/>
      <c r="H3" s="30"/>
      <c r="I3" s="6"/>
      <c r="J3" s="6"/>
      <c r="K3" s="6"/>
      <c r="L3" s="9"/>
      <c r="M3" s="9"/>
      <c r="N3" s="9"/>
      <c r="O3" s="9"/>
      <c r="P3" s="9"/>
    </row>
    <row r="4" spans="1:62" x14ac:dyDescent="0.15">
      <c r="A4" s="28" t="s">
        <v>466</v>
      </c>
      <c r="I4" s="6"/>
    </row>
    <row r="5" spans="1:62" x14ac:dyDescent="0.15">
      <c r="A5" s="28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8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8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8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8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8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8" t="s">
        <v>473</v>
      </c>
      <c r="I12" s="6"/>
    </row>
    <row r="13" spans="1:62" x14ac:dyDescent="0.15">
      <c r="A13" s="28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8" t="s">
        <v>475</v>
      </c>
    </row>
    <row r="15" spans="1:62" x14ac:dyDescent="0.15">
      <c r="A15" s="28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8" t="s">
        <v>133</v>
      </c>
    </row>
    <row r="18" spans="1:1" x14ac:dyDescent="0.15">
      <c r="A18" s="28" t="s">
        <v>477</v>
      </c>
    </row>
    <row r="19" spans="1:1" x14ac:dyDescent="0.15">
      <c r="A19" s="28" t="s">
        <v>478</v>
      </c>
    </row>
    <row r="20" spans="1:1" x14ac:dyDescent="0.15">
      <c r="A20" s="28" t="s">
        <v>479</v>
      </c>
    </row>
    <row r="21" spans="1:1" x14ac:dyDescent="0.15">
      <c r="A21" s="28" t="s">
        <v>480</v>
      </c>
    </row>
    <row r="22" spans="1:1" x14ac:dyDescent="0.15">
      <c r="A22" s="28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0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0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0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0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27" bestFit="1" customWidth="1"/>
    <col min="2" max="2" width="3.5" style="27" bestFit="1" customWidth="1"/>
    <col min="3" max="3" width="4.6640625" style="27" bestFit="1" customWidth="1"/>
    <col min="4" max="4" width="4" style="27" bestFit="1" customWidth="1"/>
    <col min="5" max="5" width="3.1640625" style="27" bestFit="1" customWidth="1"/>
    <col min="6" max="6" width="4.33203125" style="27" bestFit="1" customWidth="1"/>
    <col min="7" max="7" width="4.6640625" style="27" bestFit="1" customWidth="1"/>
    <col min="8" max="8" width="4.83203125" style="27" bestFit="1" customWidth="1"/>
    <col min="9" max="9" width="3.6640625" style="27" bestFit="1" customWidth="1"/>
    <col min="10" max="10" width="5.6640625" style="27" bestFit="1" customWidth="1"/>
    <col min="11" max="11" width="3.6640625" style="27" bestFit="1" customWidth="1"/>
    <col min="12" max="12" width="5.1640625" style="27" bestFit="1" customWidth="1"/>
    <col min="13" max="13" width="5.6640625" style="27" bestFit="1" customWidth="1"/>
    <col min="14" max="14" width="4.6640625" style="27" bestFit="1" customWidth="1"/>
    <col min="15" max="15" width="4.83203125" style="27" bestFit="1" customWidth="1"/>
    <col min="16" max="16" width="4" style="27" bestFit="1" customWidth="1"/>
    <col min="17" max="17" width="5.6640625" style="27" bestFit="1" customWidth="1"/>
    <col min="18" max="18" width="5" style="27" bestFit="1" customWidth="1"/>
    <col min="19" max="19" width="4.83203125" style="27" bestFit="1" customWidth="1"/>
    <col min="20" max="20" width="5.6640625" style="27" bestFit="1" customWidth="1"/>
    <col min="21" max="21" width="4.83203125" style="27" bestFit="1" customWidth="1"/>
    <col min="22" max="25" width="5.6640625" style="27" bestFit="1" customWidth="1"/>
    <col min="26" max="26" width="5.1640625" style="27" bestFit="1" customWidth="1"/>
    <col min="27" max="28" width="5.6640625" style="27" bestFit="1" customWidth="1"/>
    <col min="29" max="31" width="4.83203125" style="27" bestFit="1" customWidth="1"/>
    <col min="32" max="32" width="9.83203125" style="27" bestFit="1" customWidth="1"/>
    <col min="33" max="48" width="5.6640625" style="27" bestFit="1" customWidth="1"/>
    <col min="49" max="16384" width="10.83203125" style="27"/>
  </cols>
  <sheetData>
    <row r="1" spans="1:48" s="4" customFormat="1" x14ac:dyDescent="0.15">
      <c r="A1" s="57" t="s">
        <v>354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s="4" customFormat="1" x14ac:dyDescent="0.15">
      <c r="A2" s="57"/>
      <c r="B2" s="57" t="s">
        <v>27</v>
      </c>
      <c r="C2" s="57"/>
      <c r="D2" s="57"/>
      <c r="E2" s="57"/>
      <c r="F2" s="57"/>
      <c r="G2" s="24" t="s">
        <v>38</v>
      </c>
      <c r="H2" s="24" t="s">
        <v>28</v>
      </c>
      <c r="I2" s="24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4" t="s">
        <v>38</v>
      </c>
      <c r="W2" s="24" t="s">
        <v>28</v>
      </c>
      <c r="X2" s="24" t="s">
        <v>94</v>
      </c>
      <c r="Y2" s="57" t="s">
        <v>29</v>
      </c>
      <c r="Z2" s="57"/>
      <c r="AA2" s="57"/>
      <c r="AB2" s="57"/>
      <c r="AC2" s="57"/>
      <c r="AD2" s="57"/>
      <c r="AE2" s="57"/>
      <c r="AF2" s="24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4" customFormat="1" x14ac:dyDescent="0.15">
      <c r="A3" s="26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6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2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2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6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6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6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6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6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6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6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6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6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6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6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25" t="s">
        <v>38</v>
      </c>
      <c r="H2" s="25" t="s">
        <v>28</v>
      </c>
      <c r="I2" s="25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5" t="s">
        <v>38</v>
      </c>
      <c r="W2" s="25" t="s">
        <v>28</v>
      </c>
      <c r="X2" s="25" t="s">
        <v>94</v>
      </c>
      <c r="Y2" s="57" t="s">
        <v>29</v>
      </c>
      <c r="Z2" s="57"/>
      <c r="AA2" s="57"/>
      <c r="AB2" s="57"/>
      <c r="AC2" s="57"/>
      <c r="AD2" s="57"/>
      <c r="AE2" s="57"/>
      <c r="AF2" s="25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8" t="s">
        <v>372</v>
      </c>
    </row>
    <row r="6" spans="1:62" x14ac:dyDescent="0.15">
      <c r="A6" s="28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29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2022-02-18T09:37:44Z</dcterms:modified>
</cp:coreProperties>
</file>