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c\Documents\Books\Forecasting\NextGen Predictions\First - NextGen Predictions\"/>
    </mc:Choice>
  </mc:AlternateContent>
  <xr:revisionPtr revIDLastSave="0" documentId="13_ncr:1_{438F4FAE-1C03-4331-BE39-38EB80A9776B}" xr6:coauthVersionLast="47" xr6:coauthVersionMax="47" xr10:uidLastSave="{00000000-0000-0000-0000-000000000000}"/>
  <bookViews>
    <workbookView xWindow="-108" yWindow="-108" windowWidth="23256" windowHeight="12456" firstSheet="2" activeTab="2" xr2:uid="{CFDF4F6E-E5D6-4377-838C-9CB88F8E4102}"/>
  </bookViews>
  <sheets>
    <sheet name="Pronostico1" sheetId="2" state="hidden" r:id="rId1"/>
    <sheet name="Pronostico2" sheetId="3" state="hidden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2" l="1"/>
  <c r="H61" i="2" s="1"/>
  <c r="F61" i="2"/>
  <c r="F51" i="2"/>
  <c r="F52" i="2"/>
  <c r="F53" i="2"/>
  <c r="F54" i="2"/>
  <c r="F55" i="2"/>
  <c r="F56" i="2"/>
  <c r="F57" i="2"/>
  <c r="F58" i="2"/>
  <c r="F59" i="2"/>
  <c r="F60" i="2"/>
  <c r="C62" i="3"/>
  <c r="C63" i="3"/>
  <c r="C64" i="3"/>
  <c r="C65" i="3"/>
  <c r="C66" i="3"/>
  <c r="C67" i="3"/>
  <c r="C68" i="3"/>
  <c r="C69" i="3"/>
  <c r="H2" i="3"/>
  <c r="C70" i="3"/>
  <c r="H3" i="3"/>
  <c r="C71" i="3"/>
  <c r="H4" i="3"/>
  <c r="C72" i="3"/>
  <c r="H5" i="3"/>
  <c r="H7" i="3"/>
  <c r="C73" i="3"/>
  <c r="H6" i="3"/>
  <c r="C74" i="3"/>
  <c r="H8" i="3"/>
  <c r="C50" i="2"/>
  <c r="C66" i="2"/>
  <c r="H7" i="2"/>
  <c r="C51" i="2"/>
  <c r="C67" i="2"/>
  <c r="H8" i="2"/>
  <c r="C52" i="2"/>
  <c r="C68" i="2"/>
  <c r="C69" i="2"/>
  <c r="C53" i="2"/>
  <c r="C54" i="2"/>
  <c r="C70" i="2"/>
  <c r="C55" i="2"/>
  <c r="C71" i="2"/>
  <c r="C56" i="2"/>
  <c r="C72" i="2"/>
  <c r="C57" i="2"/>
  <c r="C73" i="2"/>
  <c r="C58" i="2"/>
  <c r="C74" i="2"/>
  <c r="H2" i="2"/>
  <c r="C59" i="2"/>
  <c r="C60" i="2"/>
  <c r="C61" i="2"/>
  <c r="C62" i="2"/>
  <c r="H3" i="2"/>
  <c r="C63" i="2"/>
  <c r="H4" i="2"/>
  <c r="C64" i="2"/>
  <c r="H5" i="2"/>
  <c r="C65" i="2"/>
  <c r="H6" i="2"/>
  <c r="E74" i="3"/>
  <c r="D66" i="3"/>
  <c r="D74" i="3"/>
  <c r="E66" i="3"/>
  <c r="D65" i="3"/>
  <c r="D73" i="3"/>
  <c r="E72" i="3"/>
  <c r="E64" i="3"/>
  <c r="E71" i="3"/>
  <c r="D71" i="3"/>
  <c r="D63" i="3"/>
  <c r="E62" i="3"/>
  <c r="D62" i="3"/>
  <c r="D69" i="3"/>
  <c r="D68" i="3"/>
  <c r="E73" i="3"/>
  <c r="E65" i="3"/>
  <c r="D64" i="3"/>
  <c r="E63" i="3"/>
  <c r="E70" i="3"/>
  <c r="D70" i="3"/>
  <c r="E68" i="3"/>
  <c r="E67" i="3"/>
  <c r="D72" i="3"/>
  <c r="E69" i="3"/>
  <c r="D67" i="3"/>
  <c r="E65" i="2"/>
  <c r="D58" i="2"/>
  <c r="E54" i="2"/>
  <c r="E50" i="2"/>
  <c r="D65" i="2"/>
  <c r="E58" i="2"/>
  <c r="D54" i="2"/>
  <c r="D50" i="2"/>
  <c r="E53" i="2"/>
  <c r="D64" i="2"/>
  <c r="E73" i="2"/>
  <c r="D63" i="2"/>
  <c r="E69" i="2"/>
  <c r="E57" i="2"/>
  <c r="D69" i="2"/>
  <c r="D62" i="2"/>
  <c r="E62" i="2"/>
  <c r="E52" i="2"/>
  <c r="D56" i="2"/>
  <c r="E67" i="2"/>
  <c r="D71" i="2"/>
  <c r="E55" i="2"/>
  <c r="D74" i="2"/>
  <c r="E64" i="2"/>
  <c r="D73" i="2"/>
  <c r="D53" i="2"/>
  <c r="D57" i="2"/>
  <c r="E63" i="2"/>
  <c r="E72" i="2"/>
  <c r="D72" i="2"/>
  <c r="D68" i="2"/>
  <c r="D61" i="2"/>
  <c r="E56" i="2"/>
  <c r="D52" i="2"/>
  <c r="D60" i="2"/>
  <c r="D67" i="2"/>
  <c r="D51" i="2"/>
  <c r="D55" i="2"/>
  <c r="E70" i="2"/>
  <c r="E74" i="2"/>
  <c r="E68" i="2"/>
  <c r="E61" i="2"/>
  <c r="E60" i="2"/>
  <c r="E59" i="2"/>
  <c r="D66" i="2"/>
  <c r="E71" i="2"/>
  <c r="D59" i="2"/>
  <c r="E51" i="2"/>
  <c r="E66" i="2"/>
  <c r="D70" i="2"/>
</calcChain>
</file>

<file path=xl/sharedStrings.xml><?xml version="1.0" encoding="utf-8"?>
<sst xmlns="http://schemas.openxmlformats.org/spreadsheetml/2006/main" count="33" uniqueCount="17">
  <si>
    <t>Mes</t>
  </si>
  <si>
    <t>Año</t>
  </si>
  <si>
    <t>Cantidad</t>
  </si>
  <si>
    <t>Fecha</t>
  </si>
  <si>
    <t>Previsión(Cantidad)</t>
  </si>
  <si>
    <t>Límite de confianza inferior(Cantidad)</t>
  </si>
  <si>
    <t>Límite de confianza superior(Cantidad)</t>
  </si>
  <si>
    <t>Estadística</t>
  </si>
  <si>
    <t>Valor</t>
  </si>
  <si>
    <t>Alpha</t>
  </si>
  <si>
    <t>Beta</t>
  </si>
  <si>
    <t>Gamma</t>
  </si>
  <si>
    <t>MASE</t>
  </si>
  <si>
    <t>SMAPE</t>
  </si>
  <si>
    <t>MAE</t>
  </si>
  <si>
    <t>RMSE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</si>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</sst>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9" fontId="0" fillId="0" borderId="0" xfId="1" applyFont="1"/>
    <xf numFmtId="10" fontId="0" fillId="2" borderId="0" xfId="0" applyNumberFormat="1" applyFill="1"/>
  </cellXfs>
  <cellStyles count="2">
    <cellStyle name="Normal" xfId="0" builtinId="0"/>
    <cellStyle name="Porcentaje" xfId="1" builtinId="5"/>
  </cellStyles>
  <dxfs count="11"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164" formatCode="[$-409]mmm\-yy;@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[$-409]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Pronostico1!$B$1</c:f>
              <c:strCache>
                <c:ptCount val="1"/>
                <c:pt idx="0">
                  <c:v>Cantidad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Pronostico1!$B$2:$B$74</c:f>
              <c:numCache>
                <c:formatCode>#,##0</c:formatCode>
                <c:ptCount val="73"/>
                <c:pt idx="0">
                  <c:v>6290</c:v>
                </c:pt>
                <c:pt idx="1">
                  <c:v>7850</c:v>
                </c:pt>
                <c:pt idx="2">
                  <c:v>7561</c:v>
                </c:pt>
                <c:pt idx="3">
                  <c:v>20208</c:v>
                </c:pt>
                <c:pt idx="4">
                  <c:v>3828</c:v>
                </c:pt>
                <c:pt idx="5">
                  <c:v>19775</c:v>
                </c:pt>
                <c:pt idx="6">
                  <c:v>6348</c:v>
                </c:pt>
                <c:pt idx="7">
                  <c:v>5544</c:v>
                </c:pt>
                <c:pt idx="8">
                  <c:v>5820</c:v>
                </c:pt>
                <c:pt idx="9">
                  <c:v>5388</c:v>
                </c:pt>
                <c:pt idx="10">
                  <c:v>8064</c:v>
                </c:pt>
                <c:pt idx="11">
                  <c:v>7129</c:v>
                </c:pt>
                <c:pt idx="12">
                  <c:v>7512</c:v>
                </c:pt>
                <c:pt idx="13">
                  <c:v>14904</c:v>
                </c:pt>
                <c:pt idx="14">
                  <c:v>7572</c:v>
                </c:pt>
                <c:pt idx="15">
                  <c:v>9348</c:v>
                </c:pt>
                <c:pt idx="16">
                  <c:v>8689</c:v>
                </c:pt>
                <c:pt idx="17">
                  <c:v>11641</c:v>
                </c:pt>
                <c:pt idx="18">
                  <c:v>9768</c:v>
                </c:pt>
                <c:pt idx="19">
                  <c:v>13409</c:v>
                </c:pt>
                <c:pt idx="20">
                  <c:v>23172</c:v>
                </c:pt>
                <c:pt idx="21">
                  <c:v>16051</c:v>
                </c:pt>
                <c:pt idx="22">
                  <c:v>21505</c:v>
                </c:pt>
                <c:pt idx="23">
                  <c:v>14340</c:v>
                </c:pt>
                <c:pt idx="24">
                  <c:v>17678</c:v>
                </c:pt>
                <c:pt idx="25">
                  <c:v>12948</c:v>
                </c:pt>
                <c:pt idx="26">
                  <c:v>18034</c:v>
                </c:pt>
                <c:pt idx="27">
                  <c:v>7517</c:v>
                </c:pt>
                <c:pt idx="28">
                  <c:v>14970</c:v>
                </c:pt>
                <c:pt idx="29">
                  <c:v>15713</c:v>
                </c:pt>
                <c:pt idx="30">
                  <c:v>16692</c:v>
                </c:pt>
                <c:pt idx="31">
                  <c:v>19697</c:v>
                </c:pt>
                <c:pt idx="32">
                  <c:v>12350</c:v>
                </c:pt>
                <c:pt idx="33">
                  <c:v>8772</c:v>
                </c:pt>
                <c:pt idx="34">
                  <c:v>14220</c:v>
                </c:pt>
                <c:pt idx="35">
                  <c:v>6852</c:v>
                </c:pt>
                <c:pt idx="36">
                  <c:v>15146</c:v>
                </c:pt>
                <c:pt idx="37">
                  <c:v>8944</c:v>
                </c:pt>
                <c:pt idx="38">
                  <c:v>6372</c:v>
                </c:pt>
                <c:pt idx="39">
                  <c:v>8037</c:v>
                </c:pt>
                <c:pt idx="40">
                  <c:v>7284</c:v>
                </c:pt>
                <c:pt idx="41">
                  <c:v>6413</c:v>
                </c:pt>
                <c:pt idx="42">
                  <c:v>9709</c:v>
                </c:pt>
                <c:pt idx="43">
                  <c:v>10858</c:v>
                </c:pt>
                <c:pt idx="44">
                  <c:v>12427</c:v>
                </c:pt>
                <c:pt idx="45">
                  <c:v>6816</c:v>
                </c:pt>
                <c:pt idx="46">
                  <c:v>19344</c:v>
                </c:pt>
                <c:pt idx="47">
                  <c:v>12561</c:v>
                </c:pt>
                <c:pt idx="48">
                  <c:v>9996</c:v>
                </c:pt>
                <c:pt idx="49">
                  <c:v>8412</c:v>
                </c:pt>
                <c:pt idx="50">
                  <c:v>8852</c:v>
                </c:pt>
                <c:pt idx="51">
                  <c:v>12148</c:v>
                </c:pt>
                <c:pt idx="52">
                  <c:v>17096</c:v>
                </c:pt>
                <c:pt idx="53">
                  <c:v>11653</c:v>
                </c:pt>
                <c:pt idx="54">
                  <c:v>11160</c:v>
                </c:pt>
                <c:pt idx="55">
                  <c:v>14803</c:v>
                </c:pt>
                <c:pt idx="56">
                  <c:v>9982</c:v>
                </c:pt>
                <c:pt idx="57">
                  <c:v>18091</c:v>
                </c:pt>
                <c:pt idx="58">
                  <c:v>15825</c:v>
                </c:pt>
                <c:pt idx="59">
                  <c:v>17376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22D-81DB-A3162C540B0C}"/>
            </c:ext>
          </c:extLst>
        </c:ser>
        <c:ser>
          <c:idx val="1"/>
          <c:order val="1"/>
          <c:tx>
            <c:strRef>
              <c:f>Pronostico1!$C$1</c:f>
              <c:strCache>
                <c:ptCount val="1"/>
                <c:pt idx="0">
                  <c:v>Previsión(Cantidad)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Pronostico1!$A$2:$A$74</c:f>
              <c:numCache>
                <c:formatCode>[$-409]mmm\-yy;@</c:formatCode>
                <c:ptCount val="7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45657</c:v>
                </c:pt>
              </c:numCache>
            </c:numRef>
          </c:cat>
          <c:val>
            <c:numRef>
              <c:f>Pronostico1!$C$2:$C$74</c:f>
              <c:numCache>
                <c:formatCode>General</c:formatCode>
                <c:ptCount val="73"/>
                <c:pt idx="47" formatCode="#,##0">
                  <c:v>12561</c:v>
                </c:pt>
                <c:pt idx="48" formatCode="#,##0">
                  <c:v>12226.252726502667</c:v>
                </c:pt>
                <c:pt idx="49" formatCode="#,##0">
                  <c:v>12290.155806959745</c:v>
                </c:pt>
                <c:pt idx="50" formatCode="#,##0">
                  <c:v>12354.05888741683</c:v>
                </c:pt>
                <c:pt idx="51" formatCode="#,##0">
                  <c:v>12417.961967873907</c:v>
                </c:pt>
                <c:pt idx="52" formatCode="#,##0">
                  <c:v>12481.865048330992</c:v>
                </c:pt>
                <c:pt idx="53" formatCode="#,##0">
                  <c:v>12545.768128788071</c:v>
                </c:pt>
                <c:pt idx="54" formatCode="#,##0">
                  <c:v>12609.671209245156</c:v>
                </c:pt>
                <c:pt idx="55" formatCode="#,##0">
                  <c:v>12673.574289702234</c:v>
                </c:pt>
                <c:pt idx="56" formatCode="#,##0">
                  <c:v>12737.477370159319</c:v>
                </c:pt>
                <c:pt idx="57" formatCode="#,##0">
                  <c:v>12801.380450616396</c:v>
                </c:pt>
                <c:pt idx="58" formatCode="#,##0">
                  <c:v>12865.283531073481</c:v>
                </c:pt>
                <c:pt idx="59" formatCode="#,##0">
                  <c:v>12929.186611530558</c:v>
                </c:pt>
                <c:pt idx="60" formatCode="#,##0">
                  <c:v>12993.089691987643</c:v>
                </c:pt>
                <c:pt idx="61" formatCode="#,##0">
                  <c:v>13056.992772444721</c:v>
                </c:pt>
                <c:pt idx="62" formatCode="#,##0">
                  <c:v>13120.895852901805</c:v>
                </c:pt>
                <c:pt idx="63" formatCode="#,##0">
                  <c:v>13184.798933358883</c:v>
                </c:pt>
                <c:pt idx="64" formatCode="#,##0">
                  <c:v>13248.70201381597</c:v>
                </c:pt>
                <c:pt idx="65" formatCode="#,##0">
                  <c:v>13312.605094273045</c:v>
                </c:pt>
                <c:pt idx="66" formatCode="#,##0">
                  <c:v>13376.508174730132</c:v>
                </c:pt>
                <c:pt idx="67" formatCode="#,##0">
                  <c:v>13440.411255187209</c:v>
                </c:pt>
                <c:pt idx="68" formatCode="#,##0">
                  <c:v>13504.314335644294</c:v>
                </c:pt>
                <c:pt idx="69" formatCode="#,##0">
                  <c:v>13568.217416101372</c:v>
                </c:pt>
                <c:pt idx="70" formatCode="#,##0">
                  <c:v>13632.120496558457</c:v>
                </c:pt>
                <c:pt idx="71" formatCode="#,##0">
                  <c:v>13696.023577015534</c:v>
                </c:pt>
                <c:pt idx="72" formatCode="#,##0">
                  <c:v>13757.865267780455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22D-81DB-A3162C540B0C}"/>
            </c:ext>
          </c:extLst>
        </c:ser>
        <c:ser>
          <c:idx val="2"/>
          <c:order val="2"/>
          <c:tx>
            <c:strRef>
              <c:f>Pronostico1!$D$1</c:f>
              <c:strCache>
                <c:ptCount val="1"/>
                <c:pt idx="0">
                  <c:v>Límite de confianza inferior(Cantidad)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Pronostico1!$A$2:$A$74</c:f>
              <c:numCache>
                <c:formatCode>[$-409]mmm\-yy;@</c:formatCode>
                <c:ptCount val="7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45657</c:v>
                </c:pt>
              </c:numCache>
            </c:numRef>
          </c:cat>
          <c:val>
            <c:numRef>
              <c:f>Pronostico1!$D$2:$D$74</c:f>
              <c:numCache>
                <c:formatCode>General</c:formatCode>
                <c:ptCount val="73"/>
                <c:pt idx="47" formatCode="#,##0">
                  <c:v>12561</c:v>
                </c:pt>
                <c:pt idx="48" formatCode="#,##0">
                  <c:v>2673.1216346696383</c:v>
                </c:pt>
                <c:pt idx="49" formatCode="#,##0">
                  <c:v>2440.6923352523318</c:v>
                </c:pt>
                <c:pt idx="50" formatCode="#,##0">
                  <c:v>2214.6578870115191</c:v>
                </c:pt>
                <c:pt idx="51" formatCode="#,##0">
                  <c:v>1994.4758868193094</c:v>
                </c:pt>
                <c:pt idx="52" formatCode="#,##0">
                  <c:v>1779.6717446253369</c:v>
                </c:pt>
                <c:pt idx="53" formatCode="#,##0">
                  <c:v>1569.8274649781069</c:v>
                </c:pt>
                <c:pt idx="54" formatCode="#,##0">
                  <c:v>1364.5727017463778</c:v>
                </c:pt>
                <c:pt idx="55" formatCode="#,##0">
                  <c:v>1163.5775478203414</c:v>
                </c:pt>
                <c:pt idx="56" formatCode="#,##0">
                  <c:v>966.54666590122179</c:v>
                </c:pt>
                <c:pt idx="57" formatCode="#,##0">
                  <c:v>773.21446793552241</c:v>
                </c:pt>
                <c:pt idx="58" formatCode="#,##0">
                  <c:v>583.34112320553504</c:v>
                </c:pt>
                <c:pt idx="59" formatCode="#,##0">
                  <c:v>396.70922759467248</c:v>
                </c:pt>
                <c:pt idx="60" formatCode="#,##0">
                  <c:v>213.1210051094622</c:v>
                </c:pt>
                <c:pt idx="61" formatCode="#,##0">
                  <c:v>32.395941410773958</c:v>
                </c:pt>
                <c:pt idx="62" formatCode="#,##0">
                  <c:v>-145.63122933301383</c:v>
                </c:pt>
                <c:pt idx="63" formatCode="#,##0">
                  <c:v>-321.11224657581806</c:v>
                </c:pt>
                <c:pt idx="64" formatCode="#,##0">
                  <c:v>-494.18680424017839</c:v>
                </c:pt>
                <c:pt idx="65" formatCode="#,##0">
                  <c:v>-664.98383028042372</c:v>
                </c:pt>
                <c:pt idx="66" formatCode="#,##0">
                  <c:v>-833.62259736179294</c:v>
                </c:pt>
                <c:pt idx="67" formatCode="#,##0">
                  <c:v>-1000.2136910726331</c:v>
                </c:pt>
                <c:pt idx="68" formatCode="#,##0">
                  <c:v>-1164.8598573425716</c:v>
                </c:pt>
                <c:pt idx="69" formatCode="#,##0">
                  <c:v>-1327.6567469523179</c:v>
                </c:pt>
                <c:pt idx="70" formatCode="#,##0">
                  <c:v>-1488.6935719758549</c:v>
                </c:pt>
                <c:pt idx="71" formatCode="#,##0">
                  <c:v>-1648.0536865341837</c:v>
                </c:pt>
                <c:pt idx="72" formatCode="#,##0">
                  <c:v>-1800.7753177574414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22D-81DB-A3162C540B0C}"/>
            </c:ext>
          </c:extLst>
        </c:ser>
        <c:ser>
          <c:idx val="3"/>
          <c:order val="3"/>
          <c:tx>
            <c:strRef>
              <c:f>Pronostico1!$E$1</c:f>
              <c:strCache>
                <c:ptCount val="1"/>
                <c:pt idx="0">
                  <c:v>Límite de confianza superior(Cantidad)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Pronostico1!$A$2:$A$74</c:f>
              <c:numCache>
                <c:formatCode>[$-409]mmm\-yy;@</c:formatCode>
                <c:ptCount val="7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45657</c:v>
                </c:pt>
              </c:numCache>
            </c:numRef>
          </c:cat>
          <c:val>
            <c:numRef>
              <c:f>Pronostico1!$E$2:$E$74</c:f>
              <c:numCache>
                <c:formatCode>General</c:formatCode>
                <c:ptCount val="73"/>
                <c:pt idx="47" formatCode="#,##0">
                  <c:v>12561</c:v>
                </c:pt>
                <c:pt idx="48" formatCode="#,##0">
                  <c:v>21779.383818335697</c:v>
                </c:pt>
                <c:pt idx="49" formatCode="#,##0">
                  <c:v>22139.61927866716</c:v>
                </c:pt>
                <c:pt idx="50" formatCode="#,##0">
                  <c:v>22493.45988782214</c:v>
                </c:pt>
                <c:pt idx="51" formatCode="#,##0">
                  <c:v>22841.448048928505</c:v>
                </c:pt>
                <c:pt idx="52" formatCode="#,##0">
                  <c:v>23184.058352036649</c:v>
                </c:pt>
                <c:pt idx="53" formatCode="#,##0">
                  <c:v>23521.708792598038</c:v>
                </c:pt>
                <c:pt idx="54" formatCode="#,##0">
                  <c:v>23854.769716743933</c:v>
                </c:pt>
                <c:pt idx="55" formatCode="#,##0">
                  <c:v>24183.571031584128</c:v>
                </c:pt>
                <c:pt idx="56" formatCode="#,##0">
                  <c:v>24508.408074417413</c:v>
                </c:pt>
                <c:pt idx="57" formatCode="#,##0">
                  <c:v>24829.54643329727</c:v>
                </c:pt>
                <c:pt idx="58" formatCode="#,##0">
                  <c:v>25147.225938941425</c:v>
                </c:pt>
                <c:pt idx="59" formatCode="#,##0">
                  <c:v>25461.663995466442</c:v>
                </c:pt>
                <c:pt idx="60" formatCode="#,##0">
                  <c:v>25773.058378865826</c:v>
                </c:pt>
                <c:pt idx="61" formatCode="#,##0">
                  <c:v>26081.589603478667</c:v>
                </c:pt>
                <c:pt idx="62" formatCode="#,##0">
                  <c:v>26387.422935136623</c:v>
                </c:pt>
                <c:pt idx="63" formatCode="#,##0">
                  <c:v>26690.710113293586</c:v>
                </c:pt>
                <c:pt idx="64" formatCode="#,##0">
                  <c:v>26991.590831872119</c:v>
                </c:pt>
                <c:pt idx="65" formatCode="#,##0">
                  <c:v>27290.194018826514</c:v>
                </c:pt>
                <c:pt idx="66" formatCode="#,##0">
                  <c:v>27586.638946822059</c:v>
                </c:pt>
                <c:pt idx="67" formatCode="#,##0">
                  <c:v>27881.036201447052</c:v>
                </c:pt>
                <c:pt idx="68" formatCode="#,##0">
                  <c:v>28173.488528631162</c:v>
                </c:pt>
                <c:pt idx="69" formatCode="#,##0">
                  <c:v>28464.091579155061</c:v>
                </c:pt>
                <c:pt idx="70" formatCode="#,##0">
                  <c:v>28752.934565092768</c:v>
                </c:pt>
                <c:pt idx="71" formatCode="#,##0">
                  <c:v>29040.100840565254</c:v>
                </c:pt>
                <c:pt idx="72" formatCode="#,##0">
                  <c:v>29316.505853318351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B0-422D-81DB-A3162C54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8304"/>
        <c:axId val="43134944"/>
      </c:lineChart>
      <c:catAx>
        <c:axId val="45448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4944"/>
        <c:crosses val="autoZero"/>
        <c:auto val="1"/>
        <c:lblAlgn val="ctr"/>
        <c:lblOffset val="100"/>
        <c:noMultiLvlLbl val="0"/>
      </c:catAx>
      <c:valAx>
        <c:axId val="431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Pronostico2!$B$1</c:f>
              <c:strCache>
                <c:ptCount val="1"/>
                <c:pt idx="0">
                  <c:v>Cantidad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Pronostico2!$B$2:$B$74</c:f>
              <c:numCache>
                <c:formatCode>#,##0</c:formatCode>
                <c:ptCount val="73"/>
                <c:pt idx="0">
                  <c:v>6290</c:v>
                </c:pt>
                <c:pt idx="1">
                  <c:v>7850</c:v>
                </c:pt>
                <c:pt idx="2">
                  <c:v>7561</c:v>
                </c:pt>
                <c:pt idx="3">
                  <c:v>20208</c:v>
                </c:pt>
                <c:pt idx="4">
                  <c:v>3828</c:v>
                </c:pt>
                <c:pt idx="5">
                  <c:v>19775</c:v>
                </c:pt>
                <c:pt idx="6">
                  <c:v>6348</c:v>
                </c:pt>
                <c:pt idx="7">
                  <c:v>5544</c:v>
                </c:pt>
                <c:pt idx="8">
                  <c:v>5820</c:v>
                </c:pt>
                <c:pt idx="9">
                  <c:v>5388</c:v>
                </c:pt>
                <c:pt idx="10">
                  <c:v>8064</c:v>
                </c:pt>
                <c:pt idx="11">
                  <c:v>7129</c:v>
                </c:pt>
                <c:pt idx="12">
                  <c:v>7512</c:v>
                </c:pt>
                <c:pt idx="13">
                  <c:v>14904</c:v>
                </c:pt>
                <c:pt idx="14">
                  <c:v>7572</c:v>
                </c:pt>
                <c:pt idx="15">
                  <c:v>9348</c:v>
                </c:pt>
                <c:pt idx="16">
                  <c:v>8689</c:v>
                </c:pt>
                <c:pt idx="17">
                  <c:v>11641</c:v>
                </c:pt>
                <c:pt idx="18">
                  <c:v>9768</c:v>
                </c:pt>
                <c:pt idx="19">
                  <c:v>13409</c:v>
                </c:pt>
                <c:pt idx="20">
                  <c:v>23172</c:v>
                </c:pt>
                <c:pt idx="21">
                  <c:v>16051</c:v>
                </c:pt>
                <c:pt idx="22">
                  <c:v>21505</c:v>
                </c:pt>
                <c:pt idx="23">
                  <c:v>14340</c:v>
                </c:pt>
                <c:pt idx="24">
                  <c:v>17678</c:v>
                </c:pt>
                <c:pt idx="25">
                  <c:v>12948</c:v>
                </c:pt>
                <c:pt idx="26">
                  <c:v>18034</c:v>
                </c:pt>
                <c:pt idx="27">
                  <c:v>7517</c:v>
                </c:pt>
                <c:pt idx="28">
                  <c:v>14970</c:v>
                </c:pt>
                <c:pt idx="29">
                  <c:v>15713</c:v>
                </c:pt>
                <c:pt idx="30">
                  <c:v>16692</c:v>
                </c:pt>
                <c:pt idx="31">
                  <c:v>19697</c:v>
                </c:pt>
                <c:pt idx="32">
                  <c:v>12350</c:v>
                </c:pt>
                <c:pt idx="33">
                  <c:v>8772</c:v>
                </c:pt>
                <c:pt idx="34">
                  <c:v>14220</c:v>
                </c:pt>
                <c:pt idx="35">
                  <c:v>6852</c:v>
                </c:pt>
                <c:pt idx="36">
                  <c:v>15146</c:v>
                </c:pt>
                <c:pt idx="37">
                  <c:v>8944</c:v>
                </c:pt>
                <c:pt idx="38">
                  <c:v>6372</c:v>
                </c:pt>
                <c:pt idx="39">
                  <c:v>8037</c:v>
                </c:pt>
                <c:pt idx="40">
                  <c:v>7284</c:v>
                </c:pt>
                <c:pt idx="41">
                  <c:v>6413</c:v>
                </c:pt>
                <c:pt idx="42">
                  <c:v>9709</c:v>
                </c:pt>
                <c:pt idx="43">
                  <c:v>10858</c:v>
                </c:pt>
                <c:pt idx="44">
                  <c:v>12427</c:v>
                </c:pt>
                <c:pt idx="45">
                  <c:v>6816</c:v>
                </c:pt>
                <c:pt idx="46">
                  <c:v>19344</c:v>
                </c:pt>
                <c:pt idx="47">
                  <c:v>12561</c:v>
                </c:pt>
                <c:pt idx="48">
                  <c:v>9996</c:v>
                </c:pt>
                <c:pt idx="49">
                  <c:v>8412</c:v>
                </c:pt>
                <c:pt idx="50">
                  <c:v>8852</c:v>
                </c:pt>
                <c:pt idx="51">
                  <c:v>12148</c:v>
                </c:pt>
                <c:pt idx="52">
                  <c:v>17096</c:v>
                </c:pt>
                <c:pt idx="53">
                  <c:v>11653</c:v>
                </c:pt>
                <c:pt idx="54">
                  <c:v>11160</c:v>
                </c:pt>
                <c:pt idx="55">
                  <c:v>14803</c:v>
                </c:pt>
                <c:pt idx="56">
                  <c:v>9982</c:v>
                </c:pt>
                <c:pt idx="57">
                  <c:v>18091</c:v>
                </c:pt>
                <c:pt idx="58">
                  <c:v>15825</c:v>
                </c:pt>
                <c:pt idx="59">
                  <c:v>17376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0-40AB-A4CB-AD206BBC360D}"/>
            </c:ext>
          </c:extLst>
        </c:ser>
        <c:ser>
          <c:idx val="1"/>
          <c:order val="1"/>
          <c:tx>
            <c:strRef>
              <c:f>Pronostico2!$C$1</c:f>
              <c:strCache>
                <c:ptCount val="1"/>
                <c:pt idx="0">
                  <c:v>Previsión(Cantidad)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Pronostico2!$A$2:$A$74</c:f>
              <c:numCache>
                <c:formatCode>[$-409]mmm\-yy;@</c:formatCode>
                <c:ptCount val="7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45657</c:v>
                </c:pt>
              </c:numCache>
            </c:numRef>
          </c:cat>
          <c:val>
            <c:numRef>
              <c:f>Pronostico2!$C$2:$C$74</c:f>
              <c:numCache>
                <c:formatCode>General</c:formatCode>
                <c:ptCount val="73"/>
                <c:pt idx="59" formatCode="#,##0">
                  <c:v>17376</c:v>
                </c:pt>
                <c:pt idx="60" formatCode="#,##0">
                  <c:v>15181.005018800766</c:v>
                </c:pt>
                <c:pt idx="61" formatCode="#,##0">
                  <c:v>15256.078005957141</c:v>
                </c:pt>
                <c:pt idx="62" formatCode="#,##0">
                  <c:v>15331.150993113517</c:v>
                </c:pt>
                <c:pt idx="63" formatCode="#,##0">
                  <c:v>15406.223980269891</c:v>
                </c:pt>
                <c:pt idx="64" formatCode="#,##0">
                  <c:v>15481.296967426268</c:v>
                </c:pt>
                <c:pt idx="65" formatCode="#,##0">
                  <c:v>15556.369954582642</c:v>
                </c:pt>
                <c:pt idx="66" formatCode="#,##0">
                  <c:v>15631.442941739018</c:v>
                </c:pt>
                <c:pt idx="67" formatCode="#,##0">
                  <c:v>15706.515928895393</c:v>
                </c:pt>
                <c:pt idx="68" formatCode="#,##0">
                  <c:v>15781.588916051769</c:v>
                </c:pt>
                <c:pt idx="69" formatCode="#,##0">
                  <c:v>15856.661903208143</c:v>
                </c:pt>
                <c:pt idx="70" formatCode="#,##0">
                  <c:v>15931.73489036452</c:v>
                </c:pt>
                <c:pt idx="71" formatCode="#,##0">
                  <c:v>16006.807877520896</c:v>
                </c:pt>
                <c:pt idx="72" formatCode="#,##0">
                  <c:v>16079.459155414163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0-40AB-A4CB-AD206BBC360D}"/>
            </c:ext>
          </c:extLst>
        </c:ser>
        <c:ser>
          <c:idx val="2"/>
          <c:order val="2"/>
          <c:tx>
            <c:strRef>
              <c:f>Pronostico2!$D$1</c:f>
              <c:strCache>
                <c:ptCount val="1"/>
                <c:pt idx="0">
                  <c:v>Límite de confianza inferior(Cantidad)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Pronostico2!$A$2:$A$74</c:f>
              <c:numCache>
                <c:formatCode>[$-409]mmm\-yy;@</c:formatCode>
                <c:ptCount val="7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45657</c:v>
                </c:pt>
              </c:numCache>
            </c:numRef>
          </c:cat>
          <c:val>
            <c:numRef>
              <c:f>Pronostico2!$D$2:$D$74</c:f>
              <c:numCache>
                <c:formatCode>General</c:formatCode>
                <c:ptCount val="73"/>
                <c:pt idx="59" formatCode="#,##0">
                  <c:v>17376</c:v>
                </c:pt>
                <c:pt idx="60" formatCode="#,##0">
                  <c:v>6175.5571599878585</c:v>
                </c:pt>
                <c:pt idx="61" formatCode="#,##0">
                  <c:v>5971.2865717045424</c:v>
                </c:pt>
                <c:pt idx="62" formatCode="#,##0">
                  <c:v>5773.0442162886648</c:v>
                </c:pt>
                <c:pt idx="63" formatCode="#,##0">
                  <c:v>5580.3187867101406</c:v>
                </c:pt>
                <c:pt idx="64" formatCode="#,##0">
                  <c:v>5392.6629012768462</c:v>
                </c:pt>
                <c:pt idx="65" formatCode="#,##0">
                  <c:v>5209.6825283139842</c:v>
                </c:pt>
                <c:pt idx="66" formatCode="#,##0">
                  <c:v>5031.0285537203727</c:v>
                </c:pt>
                <c:pt idx="67" formatCode="#,##0">
                  <c:v>4856.3899840377417</c:v>
                </c:pt>
                <c:pt idx="68" formatCode="#,##0">
                  <c:v>4685.4884137235076</c:v>
                </c:pt>
                <c:pt idx="69" formatCode="#,##0">
                  <c:v>4518.0734809492187</c:v>
                </c:pt>
                <c:pt idx="70" formatCode="#,##0">
                  <c:v>4353.9191045481257</c:v>
                </c:pt>
                <c:pt idx="71" formatCode="#,##0">
                  <c:v>4192.8203442323484</c:v>
                </c:pt>
                <c:pt idx="72" formatCode="#,##0">
                  <c:v>4039.6243778806002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0-40AB-A4CB-AD206BBC360D}"/>
            </c:ext>
          </c:extLst>
        </c:ser>
        <c:ser>
          <c:idx val="3"/>
          <c:order val="3"/>
          <c:tx>
            <c:strRef>
              <c:f>Pronostico2!$E$1</c:f>
              <c:strCache>
                <c:ptCount val="1"/>
                <c:pt idx="0">
                  <c:v>Límite de confianza superior(Cantidad)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Pronostico2!$A$2:$A$74</c:f>
              <c:numCache>
                <c:formatCode>[$-409]mmm\-yy;@</c:formatCode>
                <c:ptCount val="7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45657</c:v>
                </c:pt>
              </c:numCache>
            </c:numRef>
          </c:cat>
          <c:val>
            <c:numRef>
              <c:f>Pronostico2!$E$2:$E$74</c:f>
              <c:numCache>
                <c:formatCode>General</c:formatCode>
                <c:ptCount val="73"/>
                <c:pt idx="59" formatCode="#,##0">
                  <c:v>17376</c:v>
                </c:pt>
                <c:pt idx="60" formatCode="#,##0">
                  <c:v>24186.452877613672</c:v>
                </c:pt>
                <c:pt idx="61" formatCode="#,##0">
                  <c:v>24540.869440209739</c:v>
                </c:pt>
                <c:pt idx="62" formatCode="#,##0">
                  <c:v>24889.257769938369</c:v>
                </c:pt>
                <c:pt idx="63" formatCode="#,##0">
                  <c:v>25232.129173829642</c:v>
                </c:pt>
                <c:pt idx="64" formatCode="#,##0">
                  <c:v>25569.931033575689</c:v>
                </c:pt>
                <c:pt idx="65" formatCode="#,##0">
                  <c:v>25903.0573808513</c:v>
                </c:pt>
                <c:pt idx="66" formatCode="#,##0">
                  <c:v>26231.857329757666</c:v>
                </c:pt>
                <c:pt idx="67" formatCode="#,##0">
                  <c:v>26556.641873753044</c:v>
                </c:pt>
                <c:pt idx="68" formatCode="#,##0">
                  <c:v>26877.689418380032</c:v>
                </c:pt>
                <c:pt idx="69" formatCode="#,##0">
                  <c:v>27195.250325467066</c:v>
                </c:pt>
                <c:pt idx="70" formatCode="#,##0">
                  <c:v>27509.550676180916</c:v>
                </c:pt>
                <c:pt idx="71" formatCode="#,##0">
                  <c:v>27820.795410809442</c:v>
                </c:pt>
                <c:pt idx="72" formatCode="#,##0">
                  <c:v>28119.293932947723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0-40AB-A4CB-AD206BBC3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9184"/>
        <c:axId val="2080161904"/>
      </c:lineChart>
      <c:catAx>
        <c:axId val="454391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61904"/>
        <c:crosses val="autoZero"/>
        <c:auto val="1"/>
        <c:lblAlgn val="ctr"/>
        <c:lblOffset val="100"/>
        <c:noMultiLvlLbl val="0"/>
      </c:catAx>
      <c:valAx>
        <c:axId val="20801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8</xdr:row>
      <xdr:rowOff>41910</xdr:rowOff>
    </xdr:from>
    <xdr:to>
      <xdr:col>15</xdr:col>
      <xdr:colOff>123825</xdr:colOff>
      <xdr:row>28</xdr:row>
      <xdr:rowOff>51435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903A02-E854-83C6-7394-853B0D28E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8</xdr:row>
      <xdr:rowOff>133350</xdr:rowOff>
    </xdr:from>
    <xdr:to>
      <xdr:col>15</xdr:col>
      <xdr:colOff>47625</xdr:colOff>
      <xdr:row>28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EAD087-BD41-DAC3-11FF-D5E8011DE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0791A8-994F-4730-A32C-5E8984CDAF39}" name="Tabla1" displayName="Tabla1" ref="A1:F74" totalsRowShown="0">
  <autoFilter ref="A1:F74" xr:uid="{980791A8-994F-4730-A32C-5E8984CDAF39}"/>
  <tableColumns count="6">
    <tableColumn id="1" xr3:uid="{B3C9E0E3-1FAC-4AE4-9758-8353CED17811}" name="Fecha" dataDxfId="10"/>
    <tableColumn id="2" xr3:uid="{5A77BE81-3522-4724-B488-ADD8F6DC7B49}" name="Cantidad"/>
    <tableColumn id="3" xr3:uid="{CBF55C05-7FE3-4E10-A30C-9CFF9F1E935B}" name="Previsión(Cantidad)" dataDxfId="9">
      <calculatedColumnFormula>_xlfn.FORECAST.ETS(A2,$B$2:$B$49,$A$2:$A$49,1,1)</calculatedColumnFormula>
    </tableColumn>
    <tableColumn id="4" xr3:uid="{ECF1133B-F091-425B-BE15-61FCF931916B}" name="Límite de confianza inferior(Cantidad)" dataDxfId="8">
      <calculatedColumnFormula>C2-_xlfn.FORECAST.ETS.CONFINT(A2,$B$2:$B$49,$A$2:$A$49,0.95,1,1)</calculatedColumnFormula>
    </tableColumn>
    <tableColumn id="5" xr3:uid="{6D6CB032-AE6B-42F4-9DB4-8E41236CED62}" name="Límite de confianza superior(Cantidad)" dataDxfId="7">
      <calculatedColumnFormula>C2+_xlfn.FORECAST.ETS.CONFINT(A2,$B$2:$B$49,$A$2:$A$49,0.95,1,1)</calculatedColumnFormula>
    </tableColumn>
    <tableColumn id="6" xr3:uid="{B5C2BDFB-CB9E-4B57-97C4-B536B171AF65}" name="Columna1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1E33F3-2717-4A11-86DD-2241D3149A97}" name="Tabla2" displayName="Tabla2" ref="G1:H8" totalsRowShown="0">
  <autoFilter ref="G1:H8" xr:uid="{691E33F3-2717-4A11-86DD-2241D3149A97}"/>
  <tableColumns count="2">
    <tableColumn id="1" xr3:uid="{D14877AD-CCA7-4DCE-82AF-CDA9EEA4244B}" name="Estadística"/>
    <tableColumn id="2" xr3:uid="{2793BF0A-3995-45B5-94F6-1D7EB6CDAFBD}" name="Valor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7CE5FE-FE53-4C95-9C6E-C7275C0EB2E2}" name="Tabla3" displayName="Tabla3" ref="A1:E74" totalsRowShown="0">
  <autoFilter ref="A1:E74" xr:uid="{997CE5FE-FE53-4C95-9C6E-C7275C0EB2E2}"/>
  <tableColumns count="5">
    <tableColumn id="1" xr3:uid="{C0D7D6CF-57B9-455D-8645-C5C865C0B358}" name="Fecha" dataDxfId="4"/>
    <tableColumn id="2" xr3:uid="{894465FD-DEEA-48F9-B24E-2D0E52CA94F4}" name="Cantidad"/>
    <tableColumn id="3" xr3:uid="{42CDFAE2-E0B5-47C6-9E08-DCCFC88D0A54}" name="Previsión(Cantidad)" dataDxfId="3">
      <calculatedColumnFormula>_xlfn.FORECAST.ETS(A2,$B$2:$B$61,$A$2:$A$61,1,1)</calculatedColumnFormula>
    </tableColumn>
    <tableColumn id="4" xr3:uid="{442EB4F6-9BD3-48D4-8FF7-87DEB92B3FE9}" name="Límite de confianza inferior(Cantidad)" dataDxfId="2">
      <calculatedColumnFormula>C2-_xlfn.FORECAST.ETS.CONFINT(A2,$B$2:$B$61,$A$2:$A$61,0.95,1,1)</calculatedColumnFormula>
    </tableColumn>
    <tableColumn id="5" xr3:uid="{0AA693E9-E092-496E-8F35-C546C7760A67}" name="Límite de confianza superior(Cantidad)" dataDxfId="1">
      <calculatedColumnFormula>C2+_xlfn.FORECAST.ETS.CONFINT(A2,$B$2:$B$61,$A$2:$A$61,0.95,1,1)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E96940-9DF2-4A95-88A9-9D50E5327B86}" name="Tabla4" displayName="Tabla4" ref="G1:H8" totalsRowShown="0">
  <autoFilter ref="G1:H8" xr:uid="{9CE96940-9DF2-4A95-88A9-9D50E5327B86}"/>
  <tableColumns count="2">
    <tableColumn id="1" xr3:uid="{FFEA6EE5-1D72-41D5-950B-7FB82D291996}" name="Estadística"/>
    <tableColumn id="2" xr3:uid="{CBC8F2C7-92C1-4308-B3F2-CF50E5DA3E6F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CD45-E5F7-475E-B039-72CE2738B489}">
  <dimension ref="A1:I74"/>
  <sheetViews>
    <sheetView zoomScale="120" zoomScaleNormal="120" workbookViewId="0">
      <selection activeCell="G63" sqref="G63"/>
    </sheetView>
  </sheetViews>
  <sheetFormatPr baseColWidth="10" defaultRowHeight="14.4" x14ac:dyDescent="0.3"/>
  <cols>
    <col min="3" max="3" width="19.44140625" customWidth="1"/>
    <col min="4" max="4" width="34.5546875" customWidth="1"/>
    <col min="5" max="5" width="35.33203125" customWidth="1"/>
    <col min="7" max="7" width="11.6640625" customWidth="1"/>
    <col min="8" max="8" width="8" bestFit="1" customWidth="1"/>
  </cols>
  <sheetData>
    <row r="1" spans="1:8" x14ac:dyDescent="0.3">
      <c r="A1" t="s">
        <v>3</v>
      </c>
      <c r="B1" t="s">
        <v>2</v>
      </c>
      <c r="C1" t="s">
        <v>4</v>
      </c>
      <c r="D1" t="s">
        <v>5</v>
      </c>
      <c r="E1" t="s">
        <v>6</v>
      </c>
      <c r="F1" t="s">
        <v>16</v>
      </c>
      <c r="G1" t="s">
        <v>7</v>
      </c>
      <c r="H1" t="s">
        <v>8</v>
      </c>
    </row>
    <row r="2" spans="1:8" x14ac:dyDescent="0.3">
      <c r="A2" s="2">
        <v>43466</v>
      </c>
      <c r="B2" s="1">
        <v>6290</v>
      </c>
      <c r="F2" s="1"/>
      <c r="G2" t="s">
        <v>9</v>
      </c>
      <c r="H2" s="3">
        <f>_xlfn.FORECAST.ETS.STAT($B$2:$B$49,$A$2:$A$49,1,1,1)</f>
        <v>0.25</v>
      </c>
    </row>
    <row r="3" spans="1:8" x14ac:dyDescent="0.3">
      <c r="A3" s="2">
        <v>43497</v>
      </c>
      <c r="B3" s="1">
        <v>7850</v>
      </c>
      <c r="F3" s="1"/>
      <c r="G3" t="s">
        <v>10</v>
      </c>
      <c r="H3" s="3">
        <f>_xlfn.FORECAST.ETS.STAT($B$2:$B$49,$A$2:$A$49,2,1,1)</f>
        <v>1E-3</v>
      </c>
    </row>
    <row r="4" spans="1:8" x14ac:dyDescent="0.3">
      <c r="A4" s="2">
        <v>43525</v>
      </c>
      <c r="B4" s="1">
        <v>7561</v>
      </c>
      <c r="F4" s="1"/>
      <c r="G4" t="s">
        <v>11</v>
      </c>
      <c r="H4" s="3">
        <f>_xlfn.FORECAST.ETS.STAT($B$2:$B$49,$A$2:$A$49,3,1,1)</f>
        <v>2.2204460492503131E-16</v>
      </c>
    </row>
    <row r="5" spans="1:8" x14ac:dyDescent="0.3">
      <c r="A5" s="2">
        <v>43556</v>
      </c>
      <c r="B5" s="1">
        <v>20208</v>
      </c>
      <c r="F5" s="1"/>
      <c r="G5" t="s">
        <v>12</v>
      </c>
      <c r="H5" s="3">
        <f>_xlfn.FORECAST.ETS.STAT($B$2:$B$49,$A$2:$A$49,4,1,1)</f>
        <v>0.64373676696382731</v>
      </c>
    </row>
    <row r="6" spans="1:8" x14ac:dyDescent="0.3">
      <c r="A6" s="2">
        <v>43586</v>
      </c>
      <c r="B6" s="1">
        <v>3828</v>
      </c>
      <c r="F6" s="1"/>
      <c r="G6" t="s">
        <v>13</v>
      </c>
      <c r="H6" s="3">
        <f>_xlfn.FORECAST.ETS.STAT($B$2:$B$49,$A$2:$A$49,5,1,1)</f>
        <v>0.33068091580797437</v>
      </c>
    </row>
    <row r="7" spans="1:8" x14ac:dyDescent="0.3">
      <c r="A7" s="2">
        <v>43617</v>
      </c>
      <c r="B7" s="1">
        <v>19775</v>
      </c>
      <c r="F7" s="1"/>
      <c r="G7" t="s">
        <v>14</v>
      </c>
      <c r="H7" s="3">
        <f>_xlfn.FORECAST.ETS.STAT($B$2:$B$49,$A$2:$A$49,6,1,1)</f>
        <v>3392.1795926613872</v>
      </c>
    </row>
    <row r="8" spans="1:8" x14ac:dyDescent="0.3">
      <c r="A8" s="2">
        <v>43647</v>
      </c>
      <c r="B8" s="1">
        <v>6348</v>
      </c>
      <c r="F8" s="1"/>
      <c r="G8" t="s">
        <v>15</v>
      </c>
      <c r="H8" s="3">
        <f>_xlfn.FORECAST.ETS.STAT($B$2:$B$49,$A$2:$A$49,7,1,1)</f>
        <v>4243.7505085509201</v>
      </c>
    </row>
    <row r="9" spans="1:8" x14ac:dyDescent="0.3">
      <c r="A9" s="2">
        <v>43678</v>
      </c>
      <c r="B9" s="1">
        <v>5544</v>
      </c>
      <c r="F9" s="1"/>
    </row>
    <row r="10" spans="1:8" x14ac:dyDescent="0.3">
      <c r="A10" s="2">
        <v>43709</v>
      </c>
      <c r="B10" s="1">
        <v>5820</v>
      </c>
      <c r="F10" s="1"/>
    </row>
    <row r="11" spans="1:8" x14ac:dyDescent="0.3">
      <c r="A11" s="2">
        <v>43739</v>
      </c>
      <c r="B11" s="1">
        <v>5388</v>
      </c>
      <c r="F11" s="1"/>
    </row>
    <row r="12" spans="1:8" x14ac:dyDescent="0.3">
      <c r="A12" s="2">
        <v>43770</v>
      </c>
      <c r="B12" s="1">
        <v>8064</v>
      </c>
      <c r="F12" s="1"/>
    </row>
    <row r="13" spans="1:8" x14ac:dyDescent="0.3">
      <c r="A13" s="2">
        <v>43800</v>
      </c>
      <c r="B13" s="1">
        <v>7129</v>
      </c>
      <c r="F13" s="1"/>
    </row>
    <row r="14" spans="1:8" x14ac:dyDescent="0.3">
      <c r="A14" s="2">
        <v>43831</v>
      </c>
      <c r="B14" s="1">
        <v>7512</v>
      </c>
      <c r="F14" s="1"/>
    </row>
    <row r="15" spans="1:8" x14ac:dyDescent="0.3">
      <c r="A15" s="2">
        <v>43862</v>
      </c>
      <c r="B15" s="1">
        <v>14904</v>
      </c>
      <c r="F15" s="1"/>
    </row>
    <row r="16" spans="1:8" x14ac:dyDescent="0.3">
      <c r="A16" s="2">
        <v>43891</v>
      </c>
      <c r="B16" s="1">
        <v>7572</v>
      </c>
      <c r="F16" s="1"/>
    </row>
    <row r="17" spans="1:6" x14ac:dyDescent="0.3">
      <c r="A17" s="2">
        <v>43922</v>
      </c>
      <c r="B17" s="1">
        <v>9348</v>
      </c>
      <c r="F17" s="1"/>
    </row>
    <row r="18" spans="1:6" x14ac:dyDescent="0.3">
      <c r="A18" s="2">
        <v>43952</v>
      </c>
      <c r="B18" s="1">
        <v>8689</v>
      </c>
      <c r="F18" s="1"/>
    </row>
    <row r="19" spans="1:6" x14ac:dyDescent="0.3">
      <c r="A19" s="2">
        <v>43983</v>
      </c>
      <c r="B19" s="1">
        <v>11641</v>
      </c>
      <c r="F19" s="1"/>
    </row>
    <row r="20" spans="1:6" x14ac:dyDescent="0.3">
      <c r="A20" s="2">
        <v>44013</v>
      </c>
      <c r="B20" s="1">
        <v>9768</v>
      </c>
      <c r="F20" s="1"/>
    </row>
    <row r="21" spans="1:6" x14ac:dyDescent="0.3">
      <c r="A21" s="2">
        <v>44044</v>
      </c>
      <c r="B21" s="1">
        <v>13409</v>
      </c>
      <c r="F21" s="1"/>
    </row>
    <row r="22" spans="1:6" x14ac:dyDescent="0.3">
      <c r="A22" s="2">
        <v>44075</v>
      </c>
      <c r="B22" s="1">
        <v>23172</v>
      </c>
      <c r="F22" s="1"/>
    </row>
    <row r="23" spans="1:6" x14ac:dyDescent="0.3">
      <c r="A23" s="2">
        <v>44105</v>
      </c>
      <c r="B23" s="1">
        <v>16051</v>
      </c>
      <c r="F23" s="1"/>
    </row>
    <row r="24" spans="1:6" x14ac:dyDescent="0.3">
      <c r="A24" s="2">
        <v>44136</v>
      </c>
      <c r="B24" s="1">
        <v>21505</v>
      </c>
      <c r="F24" s="1"/>
    </row>
    <row r="25" spans="1:6" x14ac:dyDescent="0.3">
      <c r="A25" s="2">
        <v>44166</v>
      </c>
      <c r="B25" s="1">
        <v>14340</v>
      </c>
      <c r="F25" s="1"/>
    </row>
    <row r="26" spans="1:6" x14ac:dyDescent="0.3">
      <c r="A26" s="2">
        <v>44197</v>
      </c>
      <c r="B26" s="1">
        <v>17678</v>
      </c>
      <c r="F26" s="1"/>
    </row>
    <row r="27" spans="1:6" x14ac:dyDescent="0.3">
      <c r="A27" s="2">
        <v>44228</v>
      </c>
      <c r="B27" s="1">
        <v>12948</v>
      </c>
      <c r="F27" s="1"/>
    </row>
    <row r="28" spans="1:6" x14ac:dyDescent="0.3">
      <c r="A28" s="2">
        <v>44256</v>
      </c>
      <c r="B28" s="1">
        <v>18034</v>
      </c>
      <c r="F28" s="1"/>
    </row>
    <row r="29" spans="1:6" x14ac:dyDescent="0.3">
      <c r="A29" s="2">
        <v>44287</v>
      </c>
      <c r="B29" s="1">
        <v>7517</v>
      </c>
      <c r="F29" s="1"/>
    </row>
    <row r="30" spans="1:6" x14ac:dyDescent="0.3">
      <c r="A30" s="2">
        <v>44317</v>
      </c>
      <c r="B30" s="1">
        <v>14970</v>
      </c>
      <c r="F30" s="1"/>
    </row>
    <row r="31" spans="1:6" x14ac:dyDescent="0.3">
      <c r="A31" s="2">
        <v>44348</v>
      </c>
      <c r="B31" s="1">
        <v>15713</v>
      </c>
      <c r="F31" s="1"/>
    </row>
    <row r="32" spans="1:6" x14ac:dyDescent="0.3">
      <c r="A32" s="2">
        <v>44378</v>
      </c>
      <c r="B32" s="1">
        <v>16692</v>
      </c>
      <c r="F32" s="1"/>
    </row>
    <row r="33" spans="1:9" x14ac:dyDescent="0.3">
      <c r="A33" s="2">
        <v>44409</v>
      </c>
      <c r="B33" s="1">
        <v>19697</v>
      </c>
      <c r="F33" s="1"/>
    </row>
    <row r="34" spans="1:9" x14ac:dyDescent="0.3">
      <c r="A34" s="2">
        <v>44440</v>
      </c>
      <c r="B34" s="1">
        <v>12350</v>
      </c>
      <c r="F34" s="1"/>
    </row>
    <row r="35" spans="1:9" x14ac:dyDescent="0.3">
      <c r="A35" s="2">
        <v>44470</v>
      </c>
      <c r="B35" s="1">
        <v>8772</v>
      </c>
      <c r="F35" s="1"/>
    </row>
    <row r="36" spans="1:9" x14ac:dyDescent="0.3">
      <c r="A36" s="2">
        <v>44501</v>
      </c>
      <c r="B36" s="1">
        <v>14220</v>
      </c>
      <c r="F36" s="1"/>
    </row>
    <row r="37" spans="1:9" x14ac:dyDescent="0.3">
      <c r="A37" s="2">
        <v>44531</v>
      </c>
      <c r="B37" s="1">
        <v>6852</v>
      </c>
      <c r="F37" s="1"/>
    </row>
    <row r="38" spans="1:9" x14ac:dyDescent="0.3">
      <c r="A38" s="2">
        <v>44562</v>
      </c>
      <c r="B38" s="1">
        <v>15146</v>
      </c>
      <c r="F38" s="1"/>
    </row>
    <row r="39" spans="1:9" x14ac:dyDescent="0.3">
      <c r="A39" s="2">
        <v>44593</v>
      </c>
      <c r="B39" s="1">
        <v>8944</v>
      </c>
      <c r="F39" s="1"/>
    </row>
    <row r="40" spans="1:9" x14ac:dyDescent="0.3">
      <c r="A40" s="2">
        <v>44621</v>
      </c>
      <c r="B40" s="1">
        <v>6372</v>
      </c>
      <c r="F40" s="1"/>
    </row>
    <row r="41" spans="1:9" x14ac:dyDescent="0.3">
      <c r="A41" s="2">
        <v>44652</v>
      </c>
      <c r="B41" s="1">
        <v>8037</v>
      </c>
      <c r="F41" s="1"/>
    </row>
    <row r="42" spans="1:9" x14ac:dyDescent="0.3">
      <c r="A42" s="2">
        <v>44682</v>
      </c>
      <c r="B42" s="1">
        <v>7284</v>
      </c>
      <c r="F42" s="1"/>
    </row>
    <row r="43" spans="1:9" x14ac:dyDescent="0.3">
      <c r="A43" s="2">
        <v>44713</v>
      </c>
      <c r="B43" s="1">
        <v>6413</v>
      </c>
      <c r="F43" s="1"/>
    </row>
    <row r="44" spans="1:9" x14ac:dyDescent="0.3">
      <c r="A44" s="2">
        <v>44743</v>
      </c>
      <c r="B44" s="1">
        <v>9709</v>
      </c>
      <c r="F44" s="1"/>
    </row>
    <row r="45" spans="1:9" x14ac:dyDescent="0.3">
      <c r="A45" s="2">
        <v>44774</v>
      </c>
      <c r="B45" s="1">
        <v>10858</v>
      </c>
      <c r="F45" s="1"/>
    </row>
    <row r="46" spans="1:9" x14ac:dyDescent="0.3">
      <c r="A46" s="2">
        <v>44805</v>
      </c>
      <c r="B46" s="1">
        <v>12427</v>
      </c>
      <c r="F46" s="1"/>
    </row>
    <row r="47" spans="1:9" x14ac:dyDescent="0.3">
      <c r="A47" s="2">
        <v>44835</v>
      </c>
      <c r="B47" s="1">
        <v>6816</v>
      </c>
      <c r="F47" s="1"/>
      <c r="I47" s="1"/>
    </row>
    <row r="48" spans="1:9" x14ac:dyDescent="0.3">
      <c r="A48" s="2">
        <v>44866</v>
      </c>
      <c r="B48" s="1">
        <v>19344</v>
      </c>
      <c r="F48" s="1"/>
    </row>
    <row r="49" spans="1:8" x14ac:dyDescent="0.3">
      <c r="A49" s="2">
        <v>44896</v>
      </c>
      <c r="B49" s="1">
        <v>12561</v>
      </c>
      <c r="C49" s="1">
        <v>12561</v>
      </c>
      <c r="D49" s="1">
        <v>12561</v>
      </c>
      <c r="E49" s="1">
        <v>12561</v>
      </c>
      <c r="F49" s="1"/>
    </row>
    <row r="50" spans="1:8" x14ac:dyDescent="0.3">
      <c r="A50" s="2">
        <v>44927</v>
      </c>
      <c r="B50" s="1">
        <v>9996</v>
      </c>
      <c r="C50" s="1">
        <f t="shared" ref="C50:C74" si="0">_xlfn.FORECAST.ETS(A50,$B$2:$B$49,$A$2:$A$49,1,1)</f>
        <v>12226.252726502667</v>
      </c>
      <c r="D50" s="1">
        <f t="shared" ref="D50:D74" si="1">C50-_xlfn.FORECAST.ETS.CONFINT(A50,$B$2:$B$49,$A$2:$A$49,0.95,1,1)</f>
        <v>2673.1216346696383</v>
      </c>
      <c r="E50" s="1">
        <f t="shared" ref="E50:E74" si="2">C50+_xlfn.FORECAST.ETS.CONFINT(A50,$B$2:$B$49,$A$2:$A$49,0.95,1,1)</f>
        <v>21779.383818335697</v>
      </c>
      <c r="F50" s="4">
        <f>1-ABS((Tabla1[[#This Row],[Cantidad]]-Tabla1[[#This Row],[Previsión(Cantidad)]])/Tabla1[[#This Row],[Cantidad]])</f>
        <v>0.77688548154235026</v>
      </c>
    </row>
    <row r="51" spans="1:8" x14ac:dyDescent="0.3">
      <c r="A51" s="2">
        <v>44958</v>
      </c>
      <c r="B51" s="1">
        <v>8412</v>
      </c>
      <c r="C51" s="1">
        <f t="shared" si="0"/>
        <v>12290.155806959745</v>
      </c>
      <c r="D51" s="1">
        <f t="shared" si="1"/>
        <v>2440.6923352523318</v>
      </c>
      <c r="E51" s="1">
        <f t="shared" si="2"/>
        <v>22139.61927866716</v>
      </c>
      <c r="F51" s="4">
        <f>1-ABS((Tabla1[[#This Row],[Cantidad]]-Tabla1[[#This Row],[Previsión(Cantidad)]])/Tabla1[[#This Row],[Cantidad]])</f>
        <v>0.53897339432242686</v>
      </c>
    </row>
    <row r="52" spans="1:8" x14ac:dyDescent="0.3">
      <c r="A52" s="2">
        <v>44986</v>
      </c>
      <c r="B52" s="1">
        <v>8852</v>
      </c>
      <c r="C52" s="1">
        <f t="shared" si="0"/>
        <v>12354.05888741683</v>
      </c>
      <c r="D52" s="1">
        <f t="shared" si="1"/>
        <v>2214.6578870115191</v>
      </c>
      <c r="E52" s="1">
        <f t="shared" si="2"/>
        <v>22493.45988782214</v>
      </c>
      <c r="F52" s="4">
        <f>1-ABS((Tabla1[[#This Row],[Cantidad]]-Tabla1[[#This Row],[Previsión(Cantidad)]])/Tabla1[[#This Row],[Cantidad]])</f>
        <v>0.60437653779746614</v>
      </c>
    </row>
    <row r="53" spans="1:8" x14ac:dyDescent="0.3">
      <c r="A53" s="2">
        <v>45017</v>
      </c>
      <c r="B53" s="1">
        <v>12148</v>
      </c>
      <c r="C53" s="1">
        <f t="shared" si="0"/>
        <v>12417.961967873907</v>
      </c>
      <c r="D53" s="1">
        <f t="shared" si="1"/>
        <v>1994.4758868193094</v>
      </c>
      <c r="E53" s="1">
        <f t="shared" si="2"/>
        <v>22841.448048928505</v>
      </c>
      <c r="F53" s="4">
        <f>1-ABS((Tabla1[[#This Row],[Cantidad]]-Tabla1[[#This Row],[Previsión(Cantidad)]])/Tabla1[[#This Row],[Cantidad]])</f>
        <v>0.97777724992806159</v>
      </c>
    </row>
    <row r="54" spans="1:8" x14ac:dyDescent="0.3">
      <c r="A54" s="2">
        <v>45047</v>
      </c>
      <c r="B54" s="1">
        <v>17096</v>
      </c>
      <c r="C54" s="1">
        <f t="shared" si="0"/>
        <v>12481.865048330992</v>
      </c>
      <c r="D54" s="1">
        <f t="shared" si="1"/>
        <v>1779.6717446253369</v>
      </c>
      <c r="E54" s="1">
        <f t="shared" si="2"/>
        <v>23184.058352036649</v>
      </c>
      <c r="F54" s="4">
        <f>1-ABS((Tabla1[[#This Row],[Cantidad]]-Tabla1[[#This Row],[Previsión(Cantidad)]])/Tabla1[[#This Row],[Cantidad]])</f>
        <v>0.73010441321543007</v>
      </c>
    </row>
    <row r="55" spans="1:8" x14ac:dyDescent="0.3">
      <c r="A55" s="2">
        <v>45078</v>
      </c>
      <c r="B55" s="1">
        <v>11653</v>
      </c>
      <c r="C55" s="1">
        <f t="shared" si="0"/>
        <v>12545.768128788071</v>
      </c>
      <c r="D55" s="1">
        <f t="shared" si="1"/>
        <v>1569.8274649781069</v>
      </c>
      <c r="E55" s="1">
        <f t="shared" si="2"/>
        <v>23521.708792598038</v>
      </c>
      <c r="F55" s="4">
        <f>1-ABS((Tabla1[[#This Row],[Cantidad]]-Tabla1[[#This Row],[Previsión(Cantidad)]])/Tabla1[[#This Row],[Cantidad]])</f>
        <v>0.92338727119299135</v>
      </c>
    </row>
    <row r="56" spans="1:8" x14ac:dyDescent="0.3">
      <c r="A56" s="2">
        <v>45108</v>
      </c>
      <c r="B56" s="1">
        <v>11160</v>
      </c>
      <c r="C56" s="1">
        <f t="shared" si="0"/>
        <v>12609.671209245156</v>
      </c>
      <c r="D56" s="1">
        <f t="shared" si="1"/>
        <v>1364.5727017463778</v>
      </c>
      <c r="E56" s="1">
        <f t="shared" si="2"/>
        <v>23854.769716743933</v>
      </c>
      <c r="F56" s="4">
        <f>1-ABS((Tabla1[[#This Row],[Cantidad]]-Tabla1[[#This Row],[Previsión(Cantidad)]])/Tabla1[[#This Row],[Cantidad]])</f>
        <v>0.87010114612498601</v>
      </c>
    </row>
    <row r="57" spans="1:8" x14ac:dyDescent="0.3">
      <c r="A57" s="2">
        <v>45139</v>
      </c>
      <c r="B57" s="1">
        <v>14803</v>
      </c>
      <c r="C57" s="1">
        <f t="shared" si="0"/>
        <v>12673.574289702234</v>
      </c>
      <c r="D57" s="1">
        <f t="shared" si="1"/>
        <v>1163.5775478203414</v>
      </c>
      <c r="E57" s="1">
        <f t="shared" si="2"/>
        <v>24183.571031584128</v>
      </c>
      <c r="F57" s="4">
        <f>1-ABS((Tabla1[[#This Row],[Cantidad]]-Tabla1[[#This Row],[Previsión(Cantidad)]])/Tabla1[[#This Row],[Cantidad]])</f>
        <v>0.8561490434170258</v>
      </c>
    </row>
    <row r="58" spans="1:8" x14ac:dyDescent="0.3">
      <c r="A58" s="2">
        <v>45170</v>
      </c>
      <c r="B58" s="1">
        <v>9982</v>
      </c>
      <c r="C58" s="1">
        <f t="shared" si="0"/>
        <v>12737.477370159319</v>
      </c>
      <c r="D58" s="1">
        <f t="shared" si="1"/>
        <v>966.54666590122179</v>
      </c>
      <c r="E58" s="1">
        <f t="shared" si="2"/>
        <v>24508.408074417413</v>
      </c>
      <c r="F58" s="4">
        <f>1-ABS((Tabla1[[#This Row],[Cantidad]]-Tabla1[[#This Row],[Previsión(Cantidad)]])/Tabla1[[#This Row],[Cantidad]])</f>
        <v>0.72395538267287929</v>
      </c>
    </row>
    <row r="59" spans="1:8" x14ac:dyDescent="0.3">
      <c r="A59" s="2">
        <v>45200</v>
      </c>
      <c r="B59" s="1">
        <v>18091</v>
      </c>
      <c r="C59" s="1">
        <f t="shared" si="0"/>
        <v>12801.380450616396</v>
      </c>
      <c r="D59" s="1">
        <f t="shared" si="1"/>
        <v>773.21446793552241</v>
      </c>
      <c r="E59" s="1">
        <f t="shared" si="2"/>
        <v>24829.54643329727</v>
      </c>
      <c r="F59" s="4">
        <f>1-ABS((Tabla1[[#This Row],[Cantidad]]-Tabla1[[#This Row],[Previsión(Cantidad)]])/Tabla1[[#This Row],[Cantidad]])</f>
        <v>0.7076104389263389</v>
      </c>
    </row>
    <row r="60" spans="1:8" x14ac:dyDescent="0.3">
      <c r="A60" s="2">
        <v>45231</v>
      </c>
      <c r="B60" s="1">
        <v>15825</v>
      </c>
      <c r="C60" s="1">
        <f t="shared" si="0"/>
        <v>12865.283531073481</v>
      </c>
      <c r="D60" s="1">
        <f t="shared" si="1"/>
        <v>583.34112320553504</v>
      </c>
      <c r="E60" s="1">
        <f t="shared" si="2"/>
        <v>25147.225938941425</v>
      </c>
      <c r="F60" s="4">
        <f>1-ABS((Tabla1[[#This Row],[Cantidad]]-Tabla1[[#This Row],[Previsión(Cantidad)]])/Tabla1[[#This Row],[Cantidad]])</f>
        <v>0.81297210306941425</v>
      </c>
    </row>
    <row r="61" spans="1:8" x14ac:dyDescent="0.3">
      <c r="A61" s="2">
        <v>45261</v>
      </c>
      <c r="B61" s="1">
        <v>17376</v>
      </c>
      <c r="C61" s="1">
        <f t="shared" si="0"/>
        <v>12929.186611530558</v>
      </c>
      <c r="D61" s="1">
        <f t="shared" si="1"/>
        <v>396.70922759467248</v>
      </c>
      <c r="E61" s="1">
        <f t="shared" si="2"/>
        <v>25461.663995466442</v>
      </c>
      <c r="F61" s="4">
        <f>1-ABS((Tabla1[[#This Row],[Cantidad]]-Tabla1[[#This Row],[Previsión(Cantidad)]])/Tabla1[[#This Row],[Cantidad]])</f>
        <v>0.74408302322344366</v>
      </c>
      <c r="H61" s="5">
        <f>AVERAGE(F50:F61)</f>
        <v>0.7721979571194012</v>
      </c>
    </row>
    <row r="62" spans="1:8" x14ac:dyDescent="0.3">
      <c r="A62" s="2">
        <v>45292</v>
      </c>
      <c r="C62" s="1">
        <f t="shared" si="0"/>
        <v>12993.089691987643</v>
      </c>
      <c r="D62" s="1">
        <f t="shared" si="1"/>
        <v>213.1210051094622</v>
      </c>
      <c r="E62" s="1">
        <f t="shared" si="2"/>
        <v>25773.058378865826</v>
      </c>
      <c r="F62" s="1"/>
    </row>
    <row r="63" spans="1:8" x14ac:dyDescent="0.3">
      <c r="A63" s="2">
        <v>45323</v>
      </c>
      <c r="C63" s="1">
        <f t="shared" si="0"/>
        <v>13056.992772444721</v>
      </c>
      <c r="D63" s="1">
        <f t="shared" si="1"/>
        <v>32.395941410773958</v>
      </c>
      <c r="E63" s="1">
        <f t="shared" si="2"/>
        <v>26081.589603478667</v>
      </c>
      <c r="F63" s="1"/>
    </row>
    <row r="64" spans="1:8" x14ac:dyDescent="0.3">
      <c r="A64" s="2">
        <v>45352</v>
      </c>
      <c r="C64" s="1">
        <f t="shared" si="0"/>
        <v>13120.895852901805</v>
      </c>
      <c r="D64" s="1">
        <f t="shared" si="1"/>
        <v>-145.63122933301383</v>
      </c>
      <c r="E64" s="1">
        <f t="shared" si="2"/>
        <v>26387.422935136623</v>
      </c>
      <c r="F64" s="1"/>
    </row>
    <row r="65" spans="1:6" x14ac:dyDescent="0.3">
      <c r="A65" s="2">
        <v>45383</v>
      </c>
      <c r="C65" s="1">
        <f t="shared" si="0"/>
        <v>13184.798933358883</v>
      </c>
      <c r="D65" s="1">
        <f t="shared" si="1"/>
        <v>-321.11224657581806</v>
      </c>
      <c r="E65" s="1">
        <f t="shared" si="2"/>
        <v>26690.710113293586</v>
      </c>
      <c r="F65" s="1"/>
    </row>
    <row r="66" spans="1:6" x14ac:dyDescent="0.3">
      <c r="A66" s="2">
        <v>45413</v>
      </c>
      <c r="C66" s="1">
        <f t="shared" si="0"/>
        <v>13248.70201381597</v>
      </c>
      <c r="D66" s="1">
        <f t="shared" si="1"/>
        <v>-494.18680424017839</v>
      </c>
      <c r="E66" s="1">
        <f t="shared" si="2"/>
        <v>26991.590831872119</v>
      </c>
      <c r="F66" s="1"/>
    </row>
    <row r="67" spans="1:6" x14ac:dyDescent="0.3">
      <c r="A67" s="2">
        <v>45444</v>
      </c>
      <c r="C67" s="1">
        <f t="shared" si="0"/>
        <v>13312.605094273045</v>
      </c>
      <c r="D67" s="1">
        <f t="shared" si="1"/>
        <v>-664.98383028042372</v>
      </c>
      <c r="E67" s="1">
        <f t="shared" si="2"/>
        <v>27290.194018826514</v>
      </c>
      <c r="F67" s="1"/>
    </row>
    <row r="68" spans="1:6" x14ac:dyDescent="0.3">
      <c r="A68" s="2">
        <v>45474</v>
      </c>
      <c r="C68" s="1">
        <f t="shared" si="0"/>
        <v>13376.508174730132</v>
      </c>
      <c r="D68" s="1">
        <f t="shared" si="1"/>
        <v>-833.62259736179294</v>
      </c>
      <c r="E68" s="1">
        <f t="shared" si="2"/>
        <v>27586.638946822059</v>
      </c>
      <c r="F68" s="1"/>
    </row>
    <row r="69" spans="1:6" x14ac:dyDescent="0.3">
      <c r="A69" s="2">
        <v>45505</v>
      </c>
      <c r="C69" s="1">
        <f t="shared" si="0"/>
        <v>13440.411255187209</v>
      </c>
      <c r="D69" s="1">
        <f t="shared" si="1"/>
        <v>-1000.2136910726331</v>
      </c>
      <c r="E69" s="1">
        <f t="shared" si="2"/>
        <v>27881.036201447052</v>
      </c>
      <c r="F69" s="1"/>
    </row>
    <row r="70" spans="1:6" x14ac:dyDescent="0.3">
      <c r="A70" s="2">
        <v>45536</v>
      </c>
      <c r="C70" s="1">
        <f t="shared" si="0"/>
        <v>13504.314335644294</v>
      </c>
      <c r="D70" s="1">
        <f t="shared" si="1"/>
        <v>-1164.8598573425716</v>
      </c>
      <c r="E70" s="1">
        <f t="shared" si="2"/>
        <v>28173.488528631162</v>
      </c>
      <c r="F70" s="1"/>
    </row>
    <row r="71" spans="1:6" x14ac:dyDescent="0.3">
      <c r="A71" s="2">
        <v>45566</v>
      </c>
      <c r="C71" s="1">
        <f t="shared" si="0"/>
        <v>13568.217416101372</v>
      </c>
      <c r="D71" s="1">
        <f t="shared" si="1"/>
        <v>-1327.6567469523179</v>
      </c>
      <c r="E71" s="1">
        <f t="shared" si="2"/>
        <v>28464.091579155061</v>
      </c>
      <c r="F71" s="1"/>
    </row>
    <row r="72" spans="1:6" x14ac:dyDescent="0.3">
      <c r="A72" s="2">
        <v>45597</v>
      </c>
      <c r="C72" s="1">
        <f t="shared" si="0"/>
        <v>13632.120496558457</v>
      </c>
      <c r="D72" s="1">
        <f t="shared" si="1"/>
        <v>-1488.6935719758549</v>
      </c>
      <c r="E72" s="1">
        <f t="shared" si="2"/>
        <v>28752.934565092768</v>
      </c>
      <c r="F72" s="1"/>
    </row>
    <row r="73" spans="1:6" x14ac:dyDescent="0.3">
      <c r="A73" s="2">
        <v>45627</v>
      </c>
      <c r="C73" s="1">
        <f t="shared" si="0"/>
        <v>13696.023577015534</v>
      </c>
      <c r="D73" s="1">
        <f t="shared" si="1"/>
        <v>-1648.0536865341837</v>
      </c>
      <c r="E73" s="1">
        <f t="shared" si="2"/>
        <v>29040.100840565254</v>
      </c>
      <c r="F73" s="1"/>
    </row>
    <row r="74" spans="1:6" x14ac:dyDescent="0.3">
      <c r="A74" s="2">
        <v>45657</v>
      </c>
      <c r="C74" s="1">
        <f t="shared" si="0"/>
        <v>13757.865267780455</v>
      </c>
      <c r="D74" s="1">
        <f t="shared" si="1"/>
        <v>-1800.7753177574414</v>
      </c>
      <c r="E74" s="1">
        <f t="shared" si="2"/>
        <v>29316.505853318351</v>
      </c>
      <c r="F74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600E7-9E43-4B20-8FCE-F3AB60DD7C7B}">
  <dimension ref="A1:H74"/>
  <sheetViews>
    <sheetView topLeftCell="C1" workbookViewId="0">
      <selection activeCell="C62" sqref="C62"/>
    </sheetView>
  </sheetViews>
  <sheetFormatPr baseColWidth="10" defaultRowHeight="14.4" x14ac:dyDescent="0.3"/>
  <cols>
    <col min="3" max="3" width="19.44140625" customWidth="1"/>
    <col min="4" max="4" width="34.5546875" customWidth="1"/>
    <col min="5" max="5" width="35.33203125" customWidth="1"/>
    <col min="7" max="7" width="11.6640625" customWidth="1"/>
    <col min="8" max="8" width="8" bestFit="1" customWidth="1"/>
  </cols>
  <sheetData>
    <row r="1" spans="1:8" x14ac:dyDescent="0.3">
      <c r="A1" t="s">
        <v>3</v>
      </c>
      <c r="B1" t="s">
        <v>2</v>
      </c>
      <c r="C1" t="s">
        <v>4</v>
      </c>
      <c r="D1" t="s">
        <v>5</v>
      </c>
      <c r="E1" t="s">
        <v>6</v>
      </c>
      <c r="G1" t="s">
        <v>7</v>
      </c>
      <c r="H1" t="s">
        <v>8</v>
      </c>
    </row>
    <row r="2" spans="1:8" x14ac:dyDescent="0.3">
      <c r="A2" s="2">
        <v>43466</v>
      </c>
      <c r="B2" s="1">
        <v>6290</v>
      </c>
      <c r="G2" t="s">
        <v>9</v>
      </c>
      <c r="H2" s="3">
        <f>_xlfn.FORECAST.ETS.STAT($B$2:$B$61,$A$2:$A$61,1,1,1)</f>
        <v>0.25</v>
      </c>
    </row>
    <row r="3" spans="1:8" x14ac:dyDescent="0.3">
      <c r="A3" s="2">
        <v>43497</v>
      </c>
      <c r="B3" s="1">
        <v>7850</v>
      </c>
      <c r="G3" t="s">
        <v>10</v>
      </c>
      <c r="H3" s="3">
        <f>_xlfn.FORECAST.ETS.STAT($B$2:$B$61,$A$2:$A$61,2,1,1)</f>
        <v>1E-3</v>
      </c>
    </row>
    <row r="4" spans="1:8" x14ac:dyDescent="0.3">
      <c r="A4" s="2">
        <v>43525</v>
      </c>
      <c r="B4" s="1">
        <v>7561</v>
      </c>
      <c r="G4" t="s">
        <v>11</v>
      </c>
      <c r="H4" s="3">
        <f>_xlfn.FORECAST.ETS.STAT($B$2:$B$61,$A$2:$A$61,3,1,1)</f>
        <v>2.2204460492503131E-16</v>
      </c>
    </row>
    <row r="5" spans="1:8" x14ac:dyDescent="0.3">
      <c r="A5" s="2">
        <v>43556</v>
      </c>
      <c r="B5" s="1">
        <v>20208</v>
      </c>
      <c r="G5" t="s">
        <v>12</v>
      </c>
      <c r="H5" s="3">
        <f>_xlfn.FORECAST.ETS.STAT($B$2:$B$61,$A$2:$A$61,4,1,1)</f>
        <v>0.57673087130553369</v>
      </c>
    </row>
    <row r="6" spans="1:8" x14ac:dyDescent="0.3">
      <c r="A6" s="2">
        <v>43586</v>
      </c>
      <c r="B6" s="1">
        <v>3828</v>
      </c>
      <c r="G6" t="s">
        <v>13</v>
      </c>
      <c r="H6" s="3">
        <f>_xlfn.FORECAST.ETS.STAT($B$2:$B$61,$A$2:$A$61,5,1,1)</f>
        <v>0.22304158437850538</v>
      </c>
    </row>
    <row r="7" spans="1:8" x14ac:dyDescent="0.3">
      <c r="A7" s="2">
        <v>43617</v>
      </c>
      <c r="B7" s="1">
        <v>19775</v>
      </c>
      <c r="G7" t="s">
        <v>14</v>
      </c>
      <c r="H7" s="3">
        <f>_xlfn.FORECAST.ETS.STAT($B$2:$B$61,$A$2:$A$61,6,1,1)</f>
        <v>2844.0071768428134</v>
      </c>
    </row>
    <row r="8" spans="1:8" x14ac:dyDescent="0.3">
      <c r="A8" s="2">
        <v>43647</v>
      </c>
      <c r="B8" s="1">
        <v>6348</v>
      </c>
      <c r="G8" t="s">
        <v>15</v>
      </c>
      <c r="H8" s="3">
        <f>_xlfn.FORECAST.ETS.STAT($B$2:$B$61,$A$2:$A$61,7,1,1)</f>
        <v>3246.3785968684615</v>
      </c>
    </row>
    <row r="9" spans="1:8" x14ac:dyDescent="0.3">
      <c r="A9" s="2">
        <v>43678</v>
      </c>
      <c r="B9" s="1">
        <v>5544</v>
      </c>
    </row>
    <row r="10" spans="1:8" x14ac:dyDescent="0.3">
      <c r="A10" s="2">
        <v>43709</v>
      </c>
      <c r="B10" s="1">
        <v>5820</v>
      </c>
    </row>
    <row r="11" spans="1:8" x14ac:dyDescent="0.3">
      <c r="A11" s="2">
        <v>43739</v>
      </c>
      <c r="B11" s="1">
        <v>5388</v>
      </c>
    </row>
    <row r="12" spans="1:8" x14ac:dyDescent="0.3">
      <c r="A12" s="2">
        <v>43770</v>
      </c>
      <c r="B12" s="1">
        <v>8064</v>
      </c>
    </row>
    <row r="13" spans="1:8" x14ac:dyDescent="0.3">
      <c r="A13" s="2">
        <v>43800</v>
      </c>
      <c r="B13" s="1">
        <v>7129</v>
      </c>
    </row>
    <row r="14" spans="1:8" x14ac:dyDescent="0.3">
      <c r="A14" s="2">
        <v>43831</v>
      </c>
      <c r="B14" s="1">
        <v>7512</v>
      </c>
    </row>
    <row r="15" spans="1:8" x14ac:dyDescent="0.3">
      <c r="A15" s="2">
        <v>43862</v>
      </c>
      <c r="B15" s="1">
        <v>14904</v>
      </c>
    </row>
    <row r="16" spans="1:8" x14ac:dyDescent="0.3">
      <c r="A16" s="2">
        <v>43891</v>
      </c>
      <c r="B16" s="1">
        <v>7572</v>
      </c>
    </row>
    <row r="17" spans="1:2" x14ac:dyDescent="0.3">
      <c r="A17" s="2">
        <v>43922</v>
      </c>
      <c r="B17" s="1">
        <v>9348</v>
      </c>
    </row>
    <row r="18" spans="1:2" x14ac:dyDescent="0.3">
      <c r="A18" s="2">
        <v>43952</v>
      </c>
      <c r="B18" s="1">
        <v>8689</v>
      </c>
    </row>
    <row r="19" spans="1:2" x14ac:dyDescent="0.3">
      <c r="A19" s="2">
        <v>43983</v>
      </c>
      <c r="B19" s="1">
        <v>11641</v>
      </c>
    </row>
    <row r="20" spans="1:2" x14ac:dyDescent="0.3">
      <c r="A20" s="2">
        <v>44013</v>
      </c>
      <c r="B20" s="1">
        <v>9768</v>
      </c>
    </row>
    <row r="21" spans="1:2" x14ac:dyDescent="0.3">
      <c r="A21" s="2">
        <v>44044</v>
      </c>
      <c r="B21" s="1">
        <v>13409</v>
      </c>
    </row>
    <row r="22" spans="1:2" x14ac:dyDescent="0.3">
      <c r="A22" s="2">
        <v>44075</v>
      </c>
      <c r="B22" s="1">
        <v>23172</v>
      </c>
    </row>
    <row r="23" spans="1:2" x14ac:dyDescent="0.3">
      <c r="A23" s="2">
        <v>44105</v>
      </c>
      <c r="B23" s="1">
        <v>16051</v>
      </c>
    </row>
    <row r="24" spans="1:2" x14ac:dyDescent="0.3">
      <c r="A24" s="2">
        <v>44136</v>
      </c>
      <c r="B24" s="1">
        <v>21505</v>
      </c>
    </row>
    <row r="25" spans="1:2" x14ac:dyDescent="0.3">
      <c r="A25" s="2">
        <v>44166</v>
      </c>
      <c r="B25" s="1">
        <v>14340</v>
      </c>
    </row>
    <row r="26" spans="1:2" x14ac:dyDescent="0.3">
      <c r="A26" s="2">
        <v>44197</v>
      </c>
      <c r="B26" s="1">
        <v>17678</v>
      </c>
    </row>
    <row r="27" spans="1:2" x14ac:dyDescent="0.3">
      <c r="A27" s="2">
        <v>44228</v>
      </c>
      <c r="B27" s="1">
        <v>12948</v>
      </c>
    </row>
    <row r="28" spans="1:2" x14ac:dyDescent="0.3">
      <c r="A28" s="2">
        <v>44256</v>
      </c>
      <c r="B28" s="1">
        <v>18034</v>
      </c>
    </row>
    <row r="29" spans="1:2" x14ac:dyDescent="0.3">
      <c r="A29" s="2">
        <v>44287</v>
      </c>
      <c r="B29" s="1">
        <v>7517</v>
      </c>
    </row>
    <row r="30" spans="1:2" x14ac:dyDescent="0.3">
      <c r="A30" s="2">
        <v>44317</v>
      </c>
      <c r="B30" s="1">
        <v>14970</v>
      </c>
    </row>
    <row r="31" spans="1:2" x14ac:dyDescent="0.3">
      <c r="A31" s="2">
        <v>44348</v>
      </c>
      <c r="B31" s="1">
        <v>15713</v>
      </c>
    </row>
    <row r="32" spans="1:2" x14ac:dyDescent="0.3">
      <c r="A32" s="2">
        <v>44378</v>
      </c>
      <c r="B32" s="1">
        <v>16692</v>
      </c>
    </row>
    <row r="33" spans="1:2" x14ac:dyDescent="0.3">
      <c r="A33" s="2">
        <v>44409</v>
      </c>
      <c r="B33" s="1">
        <v>19697</v>
      </c>
    </row>
    <row r="34" spans="1:2" x14ac:dyDescent="0.3">
      <c r="A34" s="2">
        <v>44440</v>
      </c>
      <c r="B34" s="1">
        <v>12350</v>
      </c>
    </row>
    <row r="35" spans="1:2" x14ac:dyDescent="0.3">
      <c r="A35" s="2">
        <v>44470</v>
      </c>
      <c r="B35" s="1">
        <v>8772</v>
      </c>
    </row>
    <row r="36" spans="1:2" x14ac:dyDescent="0.3">
      <c r="A36" s="2">
        <v>44501</v>
      </c>
      <c r="B36" s="1">
        <v>14220</v>
      </c>
    </row>
    <row r="37" spans="1:2" x14ac:dyDescent="0.3">
      <c r="A37" s="2">
        <v>44531</v>
      </c>
      <c r="B37" s="1">
        <v>6852</v>
      </c>
    </row>
    <row r="38" spans="1:2" x14ac:dyDescent="0.3">
      <c r="A38" s="2">
        <v>44562</v>
      </c>
      <c r="B38" s="1">
        <v>15146</v>
      </c>
    </row>
    <row r="39" spans="1:2" x14ac:dyDescent="0.3">
      <c r="A39" s="2">
        <v>44593</v>
      </c>
      <c r="B39" s="1">
        <v>8944</v>
      </c>
    </row>
    <row r="40" spans="1:2" x14ac:dyDescent="0.3">
      <c r="A40" s="2">
        <v>44621</v>
      </c>
      <c r="B40" s="1">
        <v>6372</v>
      </c>
    </row>
    <row r="41" spans="1:2" x14ac:dyDescent="0.3">
      <c r="A41" s="2">
        <v>44652</v>
      </c>
      <c r="B41" s="1">
        <v>8037</v>
      </c>
    </row>
    <row r="42" spans="1:2" x14ac:dyDescent="0.3">
      <c r="A42" s="2">
        <v>44682</v>
      </c>
      <c r="B42" s="1">
        <v>7284</v>
      </c>
    </row>
    <row r="43" spans="1:2" x14ac:dyDescent="0.3">
      <c r="A43" s="2">
        <v>44713</v>
      </c>
      <c r="B43" s="1">
        <v>6413</v>
      </c>
    </row>
    <row r="44" spans="1:2" x14ac:dyDescent="0.3">
      <c r="A44" s="2">
        <v>44743</v>
      </c>
      <c r="B44" s="1">
        <v>9709</v>
      </c>
    </row>
    <row r="45" spans="1:2" x14ac:dyDescent="0.3">
      <c r="A45" s="2">
        <v>44774</v>
      </c>
      <c r="B45" s="1">
        <v>10858</v>
      </c>
    </row>
    <row r="46" spans="1:2" x14ac:dyDescent="0.3">
      <c r="A46" s="2">
        <v>44805</v>
      </c>
      <c r="B46" s="1">
        <v>12427</v>
      </c>
    </row>
    <row r="47" spans="1:2" x14ac:dyDescent="0.3">
      <c r="A47" s="2">
        <v>44835</v>
      </c>
      <c r="B47" s="1">
        <v>6816</v>
      </c>
    </row>
    <row r="48" spans="1:2" x14ac:dyDescent="0.3">
      <c r="A48" s="2">
        <v>44866</v>
      </c>
      <c r="B48" s="1">
        <v>19344</v>
      </c>
    </row>
    <row r="49" spans="1:5" x14ac:dyDescent="0.3">
      <c r="A49" s="2">
        <v>44896</v>
      </c>
      <c r="B49" s="1">
        <v>12561</v>
      </c>
    </row>
    <row r="50" spans="1:5" x14ac:dyDescent="0.3">
      <c r="A50" s="2">
        <v>44927</v>
      </c>
      <c r="B50" s="1">
        <v>9996</v>
      </c>
    </row>
    <row r="51" spans="1:5" x14ac:dyDescent="0.3">
      <c r="A51" s="2">
        <v>44958</v>
      </c>
      <c r="B51" s="1">
        <v>8412</v>
      </c>
    </row>
    <row r="52" spans="1:5" x14ac:dyDescent="0.3">
      <c r="A52" s="2">
        <v>44986</v>
      </c>
      <c r="B52" s="1">
        <v>8852</v>
      </c>
    </row>
    <row r="53" spans="1:5" x14ac:dyDescent="0.3">
      <c r="A53" s="2">
        <v>45017</v>
      </c>
      <c r="B53" s="1">
        <v>12148</v>
      </c>
    </row>
    <row r="54" spans="1:5" x14ac:dyDescent="0.3">
      <c r="A54" s="2">
        <v>45047</v>
      </c>
      <c r="B54" s="1">
        <v>17096</v>
      </c>
    </row>
    <row r="55" spans="1:5" x14ac:dyDescent="0.3">
      <c r="A55" s="2">
        <v>45078</v>
      </c>
      <c r="B55" s="1">
        <v>11653</v>
      </c>
    </row>
    <row r="56" spans="1:5" x14ac:dyDescent="0.3">
      <c r="A56" s="2">
        <v>45108</v>
      </c>
      <c r="B56" s="1">
        <v>11160</v>
      </c>
    </row>
    <row r="57" spans="1:5" x14ac:dyDescent="0.3">
      <c r="A57" s="2">
        <v>45139</v>
      </c>
      <c r="B57" s="1">
        <v>14803</v>
      </c>
    </row>
    <row r="58" spans="1:5" x14ac:dyDescent="0.3">
      <c r="A58" s="2">
        <v>45170</v>
      </c>
      <c r="B58" s="1">
        <v>9982</v>
      </c>
    </row>
    <row r="59" spans="1:5" x14ac:dyDescent="0.3">
      <c r="A59" s="2">
        <v>45200</v>
      </c>
      <c r="B59" s="1">
        <v>18091</v>
      </c>
    </row>
    <row r="60" spans="1:5" x14ac:dyDescent="0.3">
      <c r="A60" s="2">
        <v>45231</v>
      </c>
      <c r="B60" s="1">
        <v>15825</v>
      </c>
    </row>
    <row r="61" spans="1:5" x14ac:dyDescent="0.3">
      <c r="A61" s="2">
        <v>45261</v>
      </c>
      <c r="B61" s="1">
        <v>17376</v>
      </c>
      <c r="C61" s="1">
        <v>17376</v>
      </c>
      <c r="D61" s="1">
        <v>17376</v>
      </c>
      <c r="E61" s="1">
        <v>17376</v>
      </c>
    </row>
    <row r="62" spans="1:5" x14ac:dyDescent="0.3">
      <c r="A62" s="2">
        <v>45292</v>
      </c>
      <c r="C62" s="1">
        <f t="shared" ref="C62:C74" si="0">_xlfn.FORECAST.ETS(A62,$B$2:$B$61,$A$2:$A$61,1,1)</f>
        <v>15181.005018800766</v>
      </c>
      <c r="D62" s="1">
        <f t="shared" ref="D62:D74" si="1">C62-_xlfn.FORECAST.ETS.CONFINT(A62,$B$2:$B$61,$A$2:$A$61,0.95,1,1)</f>
        <v>6175.5571599878585</v>
      </c>
      <c r="E62" s="1">
        <f t="shared" ref="E62:E74" si="2">C62+_xlfn.FORECAST.ETS.CONFINT(A62,$B$2:$B$61,$A$2:$A$61,0.95,1,1)</f>
        <v>24186.452877613672</v>
      </c>
    </row>
    <row r="63" spans="1:5" x14ac:dyDescent="0.3">
      <c r="A63" s="2">
        <v>45323</v>
      </c>
      <c r="C63" s="1">
        <f t="shared" si="0"/>
        <v>15256.078005957141</v>
      </c>
      <c r="D63" s="1">
        <f t="shared" si="1"/>
        <v>5971.2865717045424</v>
      </c>
      <c r="E63" s="1">
        <f t="shared" si="2"/>
        <v>24540.869440209739</v>
      </c>
    </row>
    <row r="64" spans="1:5" x14ac:dyDescent="0.3">
      <c r="A64" s="2">
        <v>45352</v>
      </c>
      <c r="C64" s="1">
        <f t="shared" si="0"/>
        <v>15331.150993113517</v>
      </c>
      <c r="D64" s="1">
        <f t="shared" si="1"/>
        <v>5773.0442162886648</v>
      </c>
      <c r="E64" s="1">
        <f t="shared" si="2"/>
        <v>24889.257769938369</v>
      </c>
    </row>
    <row r="65" spans="1:5" x14ac:dyDescent="0.3">
      <c r="A65" s="2">
        <v>45383</v>
      </c>
      <c r="C65" s="1">
        <f t="shared" si="0"/>
        <v>15406.223980269891</v>
      </c>
      <c r="D65" s="1">
        <f t="shared" si="1"/>
        <v>5580.3187867101406</v>
      </c>
      <c r="E65" s="1">
        <f t="shared" si="2"/>
        <v>25232.129173829642</v>
      </c>
    </row>
    <row r="66" spans="1:5" x14ac:dyDescent="0.3">
      <c r="A66" s="2">
        <v>45413</v>
      </c>
      <c r="C66" s="1">
        <f t="shared" si="0"/>
        <v>15481.296967426268</v>
      </c>
      <c r="D66" s="1">
        <f t="shared" si="1"/>
        <v>5392.6629012768462</v>
      </c>
      <c r="E66" s="1">
        <f t="shared" si="2"/>
        <v>25569.931033575689</v>
      </c>
    </row>
    <row r="67" spans="1:5" x14ac:dyDescent="0.3">
      <c r="A67" s="2">
        <v>45444</v>
      </c>
      <c r="C67" s="1">
        <f t="shared" si="0"/>
        <v>15556.369954582642</v>
      </c>
      <c r="D67" s="1">
        <f t="shared" si="1"/>
        <v>5209.6825283139842</v>
      </c>
      <c r="E67" s="1">
        <f t="shared" si="2"/>
        <v>25903.0573808513</v>
      </c>
    </row>
    <row r="68" spans="1:5" x14ac:dyDescent="0.3">
      <c r="A68" s="2">
        <v>45474</v>
      </c>
      <c r="C68" s="1">
        <f t="shared" si="0"/>
        <v>15631.442941739018</v>
      </c>
      <c r="D68" s="1">
        <f t="shared" si="1"/>
        <v>5031.0285537203727</v>
      </c>
      <c r="E68" s="1">
        <f t="shared" si="2"/>
        <v>26231.857329757666</v>
      </c>
    </row>
    <row r="69" spans="1:5" x14ac:dyDescent="0.3">
      <c r="A69" s="2">
        <v>45505</v>
      </c>
      <c r="C69" s="1">
        <f t="shared" si="0"/>
        <v>15706.515928895393</v>
      </c>
      <c r="D69" s="1">
        <f t="shared" si="1"/>
        <v>4856.3899840377417</v>
      </c>
      <c r="E69" s="1">
        <f t="shared" si="2"/>
        <v>26556.641873753044</v>
      </c>
    </row>
    <row r="70" spans="1:5" x14ac:dyDescent="0.3">
      <c r="A70" s="2">
        <v>45536</v>
      </c>
      <c r="C70" s="1">
        <f t="shared" si="0"/>
        <v>15781.588916051769</v>
      </c>
      <c r="D70" s="1">
        <f t="shared" si="1"/>
        <v>4685.4884137235076</v>
      </c>
      <c r="E70" s="1">
        <f t="shared" si="2"/>
        <v>26877.689418380032</v>
      </c>
    </row>
    <row r="71" spans="1:5" x14ac:dyDescent="0.3">
      <c r="A71" s="2">
        <v>45566</v>
      </c>
      <c r="C71" s="1">
        <f t="shared" si="0"/>
        <v>15856.661903208143</v>
      </c>
      <c r="D71" s="1">
        <f t="shared" si="1"/>
        <v>4518.0734809492187</v>
      </c>
      <c r="E71" s="1">
        <f t="shared" si="2"/>
        <v>27195.250325467066</v>
      </c>
    </row>
    <row r="72" spans="1:5" x14ac:dyDescent="0.3">
      <c r="A72" s="2">
        <v>45597</v>
      </c>
      <c r="C72" s="1">
        <f t="shared" si="0"/>
        <v>15931.73489036452</v>
      </c>
      <c r="D72" s="1">
        <f t="shared" si="1"/>
        <v>4353.9191045481257</v>
      </c>
      <c r="E72" s="1">
        <f t="shared" si="2"/>
        <v>27509.550676180916</v>
      </c>
    </row>
    <row r="73" spans="1:5" x14ac:dyDescent="0.3">
      <c r="A73" s="2">
        <v>45627</v>
      </c>
      <c r="C73" s="1">
        <f t="shared" si="0"/>
        <v>16006.807877520896</v>
      </c>
      <c r="D73" s="1">
        <f t="shared" si="1"/>
        <v>4192.8203442323484</v>
      </c>
      <c r="E73" s="1">
        <f t="shared" si="2"/>
        <v>27820.795410809442</v>
      </c>
    </row>
    <row r="74" spans="1:5" x14ac:dyDescent="0.3">
      <c r="A74" s="2">
        <v>45657</v>
      </c>
      <c r="C74" s="1">
        <f t="shared" si="0"/>
        <v>16079.459155414163</v>
      </c>
      <c r="D74" s="1">
        <f t="shared" si="1"/>
        <v>4039.6243778806002</v>
      </c>
      <c r="E74" s="1">
        <f t="shared" si="2"/>
        <v>28119.293932947723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7427-539E-4DC2-882D-951BD7414A4C}">
  <dimension ref="A1:D61"/>
  <sheetViews>
    <sheetView tabSelected="1" workbookViewId="0">
      <selection activeCell="F50" sqref="F50"/>
    </sheetView>
  </sheetViews>
  <sheetFormatPr baseColWidth="10" defaultColWidth="8.88671875" defaultRowHeight="14.4" x14ac:dyDescent="0.3"/>
  <cols>
    <col min="3" max="3" width="9.5546875" style="1" bestFit="1" customWidth="1"/>
    <col min="5" max="5" width="9.5546875" bestFit="1" customWidth="1"/>
  </cols>
  <sheetData>
    <row r="1" spans="1:4" x14ac:dyDescent="0.3">
      <c r="A1" t="s">
        <v>1</v>
      </c>
      <c r="B1" t="s">
        <v>0</v>
      </c>
      <c r="C1" s="1" t="s">
        <v>3</v>
      </c>
      <c r="D1" s="1" t="s">
        <v>2</v>
      </c>
    </row>
    <row r="2" spans="1:4" x14ac:dyDescent="0.3">
      <c r="A2">
        <v>2019</v>
      </c>
      <c r="B2">
        <v>1</v>
      </c>
      <c r="C2" s="2">
        <v>43466</v>
      </c>
      <c r="D2" s="1">
        <v>6290</v>
      </c>
    </row>
    <row r="3" spans="1:4" x14ac:dyDescent="0.3">
      <c r="A3">
        <v>2019</v>
      </c>
      <c r="B3">
        <v>2</v>
      </c>
      <c r="C3" s="2">
        <v>43497</v>
      </c>
      <c r="D3" s="1">
        <v>7850</v>
      </c>
    </row>
    <row r="4" spans="1:4" x14ac:dyDescent="0.3">
      <c r="A4">
        <v>2019</v>
      </c>
      <c r="B4">
        <v>3</v>
      </c>
      <c r="C4" s="2">
        <v>43525</v>
      </c>
      <c r="D4" s="1">
        <v>7561</v>
      </c>
    </row>
    <row r="5" spans="1:4" x14ac:dyDescent="0.3">
      <c r="A5">
        <v>2019</v>
      </c>
      <c r="B5">
        <v>4</v>
      </c>
      <c r="C5" s="2">
        <v>43556</v>
      </c>
      <c r="D5" s="1">
        <v>20208</v>
      </c>
    </row>
    <row r="6" spans="1:4" x14ac:dyDescent="0.3">
      <c r="A6">
        <v>2019</v>
      </c>
      <c r="B6">
        <v>5</v>
      </c>
      <c r="C6" s="2">
        <v>43586</v>
      </c>
      <c r="D6" s="1">
        <v>3828</v>
      </c>
    </row>
    <row r="7" spans="1:4" x14ac:dyDescent="0.3">
      <c r="A7">
        <v>2019</v>
      </c>
      <c r="B7">
        <v>6</v>
      </c>
      <c r="C7" s="2">
        <v>43617</v>
      </c>
      <c r="D7" s="1">
        <v>19775</v>
      </c>
    </row>
    <row r="8" spans="1:4" x14ac:dyDescent="0.3">
      <c r="A8">
        <v>2019</v>
      </c>
      <c r="B8">
        <v>7</v>
      </c>
      <c r="C8" s="2">
        <v>43647</v>
      </c>
      <c r="D8" s="1">
        <v>6348</v>
      </c>
    </row>
    <row r="9" spans="1:4" x14ac:dyDescent="0.3">
      <c r="A9">
        <v>2019</v>
      </c>
      <c r="B9">
        <v>8</v>
      </c>
      <c r="C9" s="2">
        <v>43678</v>
      </c>
      <c r="D9" s="1">
        <v>5544</v>
      </c>
    </row>
    <row r="10" spans="1:4" x14ac:dyDescent="0.3">
      <c r="A10">
        <v>2019</v>
      </c>
      <c r="B10">
        <v>9</v>
      </c>
      <c r="C10" s="2">
        <v>43709</v>
      </c>
      <c r="D10" s="1">
        <v>5820</v>
      </c>
    </row>
    <row r="11" spans="1:4" x14ac:dyDescent="0.3">
      <c r="A11">
        <v>2019</v>
      </c>
      <c r="B11">
        <v>10</v>
      </c>
      <c r="C11" s="2">
        <v>43739</v>
      </c>
      <c r="D11" s="1">
        <v>5388</v>
      </c>
    </row>
    <row r="12" spans="1:4" x14ac:dyDescent="0.3">
      <c r="A12">
        <v>2019</v>
      </c>
      <c r="B12">
        <v>11</v>
      </c>
      <c r="C12" s="2">
        <v>43770</v>
      </c>
      <c r="D12" s="1">
        <v>8064</v>
      </c>
    </row>
    <row r="13" spans="1:4" x14ac:dyDescent="0.3">
      <c r="A13">
        <v>2019</v>
      </c>
      <c r="B13">
        <v>12</v>
      </c>
      <c r="C13" s="2">
        <v>43800</v>
      </c>
      <c r="D13" s="1">
        <v>7129</v>
      </c>
    </row>
    <row r="14" spans="1:4" x14ac:dyDescent="0.3">
      <c r="A14">
        <v>2020</v>
      </c>
      <c r="B14">
        <v>1</v>
      </c>
      <c r="C14" s="2">
        <v>43831</v>
      </c>
      <c r="D14" s="1">
        <v>7512</v>
      </c>
    </row>
    <row r="15" spans="1:4" x14ac:dyDescent="0.3">
      <c r="A15">
        <v>2020</v>
      </c>
      <c r="B15">
        <v>2</v>
      </c>
      <c r="C15" s="2">
        <v>43862</v>
      </c>
      <c r="D15" s="1">
        <v>14904</v>
      </c>
    </row>
    <row r="16" spans="1:4" x14ac:dyDescent="0.3">
      <c r="A16">
        <v>2020</v>
      </c>
      <c r="B16">
        <v>3</v>
      </c>
      <c r="C16" s="2">
        <v>43891</v>
      </c>
      <c r="D16" s="1">
        <v>7572</v>
      </c>
    </row>
    <row r="17" spans="1:4" x14ac:dyDescent="0.3">
      <c r="A17">
        <v>2020</v>
      </c>
      <c r="B17">
        <v>4</v>
      </c>
      <c r="C17" s="2">
        <v>43922</v>
      </c>
      <c r="D17" s="1">
        <v>9348</v>
      </c>
    </row>
    <row r="18" spans="1:4" x14ac:dyDescent="0.3">
      <c r="A18">
        <v>2020</v>
      </c>
      <c r="B18">
        <v>5</v>
      </c>
      <c r="C18" s="2">
        <v>43952</v>
      </c>
      <c r="D18" s="1">
        <v>8689</v>
      </c>
    </row>
    <row r="19" spans="1:4" x14ac:dyDescent="0.3">
      <c r="A19">
        <v>2020</v>
      </c>
      <c r="B19">
        <v>6</v>
      </c>
      <c r="C19" s="2">
        <v>43983</v>
      </c>
      <c r="D19" s="1">
        <v>11641</v>
      </c>
    </row>
    <row r="20" spans="1:4" x14ac:dyDescent="0.3">
      <c r="A20">
        <v>2020</v>
      </c>
      <c r="B20">
        <v>7</v>
      </c>
      <c r="C20" s="2">
        <v>44013</v>
      </c>
      <c r="D20" s="1">
        <v>9768</v>
      </c>
    </row>
    <row r="21" spans="1:4" x14ac:dyDescent="0.3">
      <c r="A21">
        <v>2020</v>
      </c>
      <c r="B21">
        <v>8</v>
      </c>
      <c r="C21" s="2">
        <v>44044</v>
      </c>
      <c r="D21" s="1">
        <v>13409</v>
      </c>
    </row>
    <row r="22" spans="1:4" x14ac:dyDescent="0.3">
      <c r="A22">
        <v>2020</v>
      </c>
      <c r="B22">
        <v>9</v>
      </c>
      <c r="C22" s="2">
        <v>44075</v>
      </c>
      <c r="D22" s="1">
        <v>23172</v>
      </c>
    </row>
    <row r="23" spans="1:4" x14ac:dyDescent="0.3">
      <c r="A23">
        <v>2020</v>
      </c>
      <c r="B23">
        <v>10</v>
      </c>
      <c r="C23" s="2">
        <v>44105</v>
      </c>
      <c r="D23" s="1">
        <v>16051</v>
      </c>
    </row>
    <row r="24" spans="1:4" x14ac:dyDescent="0.3">
      <c r="A24">
        <v>2020</v>
      </c>
      <c r="B24">
        <v>11</v>
      </c>
      <c r="C24" s="2">
        <v>44136</v>
      </c>
      <c r="D24" s="1">
        <v>21505</v>
      </c>
    </row>
    <row r="25" spans="1:4" x14ac:dyDescent="0.3">
      <c r="A25">
        <v>2020</v>
      </c>
      <c r="B25">
        <v>12</v>
      </c>
      <c r="C25" s="2">
        <v>44166</v>
      </c>
      <c r="D25" s="1">
        <v>14340</v>
      </c>
    </row>
    <row r="26" spans="1:4" x14ac:dyDescent="0.3">
      <c r="A26">
        <v>2021</v>
      </c>
      <c r="B26">
        <v>1</v>
      </c>
      <c r="C26" s="2">
        <v>44197</v>
      </c>
      <c r="D26" s="1">
        <v>17678</v>
      </c>
    </row>
    <row r="27" spans="1:4" x14ac:dyDescent="0.3">
      <c r="A27">
        <v>2021</v>
      </c>
      <c r="B27">
        <v>2</v>
      </c>
      <c r="C27" s="2">
        <v>44228</v>
      </c>
      <c r="D27" s="1">
        <v>12948</v>
      </c>
    </row>
    <row r="28" spans="1:4" x14ac:dyDescent="0.3">
      <c r="A28">
        <v>2021</v>
      </c>
      <c r="B28">
        <v>3</v>
      </c>
      <c r="C28" s="2">
        <v>44256</v>
      </c>
      <c r="D28" s="1">
        <v>18034</v>
      </c>
    </row>
    <row r="29" spans="1:4" x14ac:dyDescent="0.3">
      <c r="A29">
        <v>2021</v>
      </c>
      <c r="B29">
        <v>4</v>
      </c>
      <c r="C29" s="2">
        <v>44287</v>
      </c>
      <c r="D29" s="1">
        <v>7517</v>
      </c>
    </row>
    <row r="30" spans="1:4" x14ac:dyDescent="0.3">
      <c r="A30">
        <v>2021</v>
      </c>
      <c r="B30">
        <v>5</v>
      </c>
      <c r="C30" s="2">
        <v>44317</v>
      </c>
      <c r="D30" s="1">
        <v>14970</v>
      </c>
    </row>
    <row r="31" spans="1:4" x14ac:dyDescent="0.3">
      <c r="A31">
        <v>2021</v>
      </c>
      <c r="B31">
        <v>6</v>
      </c>
      <c r="C31" s="2">
        <v>44348</v>
      </c>
      <c r="D31" s="1">
        <v>15713</v>
      </c>
    </row>
    <row r="32" spans="1:4" x14ac:dyDescent="0.3">
      <c r="A32">
        <v>2021</v>
      </c>
      <c r="B32">
        <v>7</v>
      </c>
      <c r="C32" s="2">
        <v>44378</v>
      </c>
      <c r="D32" s="1">
        <v>16692</v>
      </c>
    </row>
    <row r="33" spans="1:4" x14ac:dyDescent="0.3">
      <c r="A33">
        <v>2021</v>
      </c>
      <c r="B33">
        <v>8</v>
      </c>
      <c r="C33" s="2">
        <v>44409</v>
      </c>
      <c r="D33" s="1">
        <v>19697</v>
      </c>
    </row>
    <row r="34" spans="1:4" x14ac:dyDescent="0.3">
      <c r="A34">
        <v>2021</v>
      </c>
      <c r="B34">
        <v>9</v>
      </c>
      <c r="C34" s="2">
        <v>44440</v>
      </c>
      <c r="D34" s="1">
        <v>12350</v>
      </c>
    </row>
    <row r="35" spans="1:4" x14ac:dyDescent="0.3">
      <c r="A35">
        <v>2021</v>
      </c>
      <c r="B35">
        <v>10</v>
      </c>
      <c r="C35" s="2">
        <v>44470</v>
      </c>
      <c r="D35" s="1">
        <v>8772</v>
      </c>
    </row>
    <row r="36" spans="1:4" x14ac:dyDescent="0.3">
      <c r="A36">
        <v>2021</v>
      </c>
      <c r="B36">
        <v>11</v>
      </c>
      <c r="C36" s="2">
        <v>44501</v>
      </c>
      <c r="D36" s="1">
        <v>14220</v>
      </c>
    </row>
    <row r="37" spans="1:4" x14ac:dyDescent="0.3">
      <c r="A37">
        <v>2021</v>
      </c>
      <c r="B37">
        <v>12</v>
      </c>
      <c r="C37" s="2">
        <v>44531</v>
      </c>
      <c r="D37" s="1">
        <v>6852</v>
      </c>
    </row>
    <row r="38" spans="1:4" x14ac:dyDescent="0.3">
      <c r="A38">
        <v>2022</v>
      </c>
      <c r="B38">
        <v>1</v>
      </c>
      <c r="C38" s="2">
        <v>44562</v>
      </c>
      <c r="D38" s="1">
        <v>15146</v>
      </c>
    </row>
    <row r="39" spans="1:4" x14ac:dyDescent="0.3">
      <c r="A39">
        <v>2022</v>
      </c>
      <c r="B39">
        <v>2</v>
      </c>
      <c r="C39" s="2">
        <v>44593</v>
      </c>
      <c r="D39" s="1">
        <v>8944</v>
      </c>
    </row>
    <row r="40" spans="1:4" x14ac:dyDescent="0.3">
      <c r="A40">
        <v>2022</v>
      </c>
      <c r="B40">
        <v>3</v>
      </c>
      <c r="C40" s="2">
        <v>44621</v>
      </c>
      <c r="D40" s="1">
        <v>6372</v>
      </c>
    </row>
    <row r="41" spans="1:4" x14ac:dyDescent="0.3">
      <c r="A41">
        <v>2022</v>
      </c>
      <c r="B41">
        <v>4</v>
      </c>
      <c r="C41" s="2">
        <v>44652</v>
      </c>
      <c r="D41" s="1">
        <v>8037</v>
      </c>
    </row>
    <row r="42" spans="1:4" x14ac:dyDescent="0.3">
      <c r="A42">
        <v>2022</v>
      </c>
      <c r="B42">
        <v>5</v>
      </c>
      <c r="C42" s="2">
        <v>44682</v>
      </c>
      <c r="D42" s="1">
        <v>7284</v>
      </c>
    </row>
    <row r="43" spans="1:4" x14ac:dyDescent="0.3">
      <c r="A43">
        <v>2022</v>
      </c>
      <c r="B43">
        <v>6</v>
      </c>
      <c r="C43" s="2">
        <v>44713</v>
      </c>
      <c r="D43" s="1">
        <v>6413</v>
      </c>
    </row>
    <row r="44" spans="1:4" x14ac:dyDescent="0.3">
      <c r="A44">
        <v>2022</v>
      </c>
      <c r="B44">
        <v>7</v>
      </c>
      <c r="C44" s="2">
        <v>44743</v>
      </c>
      <c r="D44" s="1">
        <v>9709</v>
      </c>
    </row>
    <row r="45" spans="1:4" x14ac:dyDescent="0.3">
      <c r="A45">
        <v>2022</v>
      </c>
      <c r="B45">
        <v>8</v>
      </c>
      <c r="C45" s="2">
        <v>44774</v>
      </c>
      <c r="D45" s="1">
        <v>10858</v>
      </c>
    </row>
    <row r="46" spans="1:4" x14ac:dyDescent="0.3">
      <c r="A46">
        <v>2022</v>
      </c>
      <c r="B46">
        <v>9</v>
      </c>
      <c r="C46" s="2">
        <v>44805</v>
      </c>
      <c r="D46" s="1">
        <v>12427</v>
      </c>
    </row>
    <row r="47" spans="1:4" x14ac:dyDescent="0.3">
      <c r="A47">
        <v>2022</v>
      </c>
      <c r="B47">
        <v>10</v>
      </c>
      <c r="C47" s="2">
        <v>44835</v>
      </c>
      <c r="D47" s="1">
        <v>6816</v>
      </c>
    </row>
    <row r="48" spans="1:4" x14ac:dyDescent="0.3">
      <c r="A48">
        <v>2022</v>
      </c>
      <c r="B48">
        <v>11</v>
      </c>
      <c r="C48" s="2">
        <v>44866</v>
      </c>
      <c r="D48" s="1">
        <v>19344</v>
      </c>
    </row>
    <row r="49" spans="1:4" x14ac:dyDescent="0.3">
      <c r="A49">
        <v>2022</v>
      </c>
      <c r="B49">
        <v>12</v>
      </c>
      <c r="C49" s="2">
        <v>44896</v>
      </c>
      <c r="D49" s="1">
        <v>12561</v>
      </c>
    </row>
    <row r="50" spans="1:4" x14ac:dyDescent="0.3">
      <c r="A50">
        <v>2023</v>
      </c>
      <c r="B50">
        <v>1</v>
      </c>
      <c r="C50" s="2">
        <v>44927</v>
      </c>
      <c r="D50" s="1">
        <v>9996</v>
      </c>
    </row>
    <row r="51" spans="1:4" x14ac:dyDescent="0.3">
      <c r="A51">
        <v>2023</v>
      </c>
      <c r="B51">
        <v>2</v>
      </c>
      <c r="C51" s="2">
        <v>44958</v>
      </c>
      <c r="D51" s="1">
        <v>8412</v>
      </c>
    </row>
    <row r="52" spans="1:4" x14ac:dyDescent="0.3">
      <c r="A52">
        <v>2023</v>
      </c>
      <c r="B52">
        <v>3</v>
      </c>
      <c r="C52" s="2">
        <v>44986</v>
      </c>
      <c r="D52" s="1">
        <v>8852</v>
      </c>
    </row>
    <row r="53" spans="1:4" x14ac:dyDescent="0.3">
      <c r="A53">
        <v>2023</v>
      </c>
      <c r="B53">
        <v>4</v>
      </c>
      <c r="C53" s="2">
        <v>45017</v>
      </c>
      <c r="D53" s="1">
        <v>12148</v>
      </c>
    </row>
    <row r="54" spans="1:4" x14ac:dyDescent="0.3">
      <c r="A54">
        <v>2023</v>
      </c>
      <c r="B54">
        <v>5</v>
      </c>
      <c r="C54" s="2">
        <v>45047</v>
      </c>
      <c r="D54" s="1">
        <v>17096</v>
      </c>
    </row>
    <row r="55" spans="1:4" x14ac:dyDescent="0.3">
      <c r="A55">
        <v>2023</v>
      </c>
      <c r="B55">
        <v>6</v>
      </c>
      <c r="C55" s="2">
        <v>45078</v>
      </c>
      <c r="D55" s="1">
        <v>11653</v>
      </c>
    </row>
    <row r="56" spans="1:4" x14ac:dyDescent="0.3">
      <c r="A56">
        <v>2023</v>
      </c>
      <c r="B56">
        <v>7</v>
      </c>
      <c r="C56" s="2">
        <v>45108</v>
      </c>
      <c r="D56" s="1">
        <v>11160</v>
      </c>
    </row>
    <row r="57" spans="1:4" x14ac:dyDescent="0.3">
      <c r="A57">
        <v>2023</v>
      </c>
      <c r="B57">
        <v>8</v>
      </c>
      <c r="C57" s="2">
        <v>45139</v>
      </c>
      <c r="D57" s="1">
        <v>14803</v>
      </c>
    </row>
    <row r="58" spans="1:4" x14ac:dyDescent="0.3">
      <c r="A58">
        <v>2023</v>
      </c>
      <c r="B58">
        <v>9</v>
      </c>
      <c r="C58" s="2">
        <v>45170</v>
      </c>
      <c r="D58" s="1">
        <v>9982</v>
      </c>
    </row>
    <row r="59" spans="1:4" x14ac:dyDescent="0.3">
      <c r="A59">
        <v>2023</v>
      </c>
      <c r="B59">
        <v>10</v>
      </c>
      <c r="C59" s="2">
        <v>45200</v>
      </c>
      <c r="D59" s="1">
        <v>18091</v>
      </c>
    </row>
    <row r="60" spans="1:4" x14ac:dyDescent="0.3">
      <c r="A60">
        <v>2023</v>
      </c>
      <c r="B60">
        <v>11</v>
      </c>
      <c r="C60" s="2">
        <v>45231</v>
      </c>
      <c r="D60" s="1">
        <v>15825</v>
      </c>
    </row>
    <row r="61" spans="1:4" x14ac:dyDescent="0.3">
      <c r="A61">
        <v>2023</v>
      </c>
      <c r="B61">
        <v>12</v>
      </c>
      <c r="C61" s="2">
        <v>45261</v>
      </c>
      <c r="D61" s="1">
        <v>17376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Pronostico1</vt:lpstr>
      <vt:lpstr>Pronostico2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Esteban Hevia Torres (daniel.hevia)</dc:creator>
  <cp:lastModifiedBy>David Clerc Rodriguez</cp:lastModifiedBy>
  <dcterms:created xsi:type="dcterms:W3CDTF">2024-01-25T23:47:33Z</dcterms:created>
  <dcterms:modified xsi:type="dcterms:W3CDTF">2024-02-07T21:47:37Z</dcterms:modified>
</cp:coreProperties>
</file>